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lla\OneDrive\Desktop\New folder\New folder\Honours\Complete Files\Final tests\"/>
    </mc:Choice>
  </mc:AlternateContent>
  <xr:revisionPtr revIDLastSave="0" documentId="13_ncr:1_{A3F7322A-9B5C-482E-BC0C-64F8E13E0DFD}" xr6:coauthVersionLast="47" xr6:coauthVersionMax="47" xr10:uidLastSave="{00000000-0000-0000-0000-000000000000}"/>
  <bookViews>
    <workbookView xWindow="-110" yWindow="-110" windowWidth="22780" windowHeight="14660" activeTab="1" xr2:uid="{00000000-000D-0000-FFFF-FFFF00000000}"/>
  </bookViews>
  <sheets>
    <sheet name="Pumped Well Info" sheetId="1" r:id="rId1"/>
    <sheet name="Pumped Well Data" sheetId="2" r:id="rId2"/>
    <sheet name="Hydraulic Paramaters" sheetId="7" r:id="rId3"/>
  </sheets>
  <definedNames>
    <definedName name="_xlnm._FilterDatabase" localSheetId="1" hidden="1">'Pumped Well Data'!$R$1:$V$157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21" i="2" l="1"/>
  <c r="U121" i="2"/>
  <c r="T124" i="2"/>
  <c r="U124" i="2"/>
  <c r="T127" i="2"/>
  <c r="U127" i="2"/>
  <c r="T130" i="2"/>
  <c r="U130" i="2"/>
  <c r="T133" i="2"/>
  <c r="U133" i="2"/>
  <c r="T136" i="2"/>
  <c r="U136" i="2"/>
  <c r="T139" i="2"/>
  <c r="U139" i="2"/>
  <c r="T142" i="2"/>
  <c r="U142" i="2"/>
  <c r="T145" i="2"/>
  <c r="U145" i="2"/>
  <c r="T148" i="2"/>
  <c r="U148" i="2"/>
  <c r="T151" i="2"/>
  <c r="U151" i="2"/>
  <c r="T154" i="2"/>
  <c r="U154" i="2"/>
  <c r="S157" i="2"/>
  <c r="T157" i="2"/>
  <c r="U157" i="2"/>
  <c r="T118" i="2"/>
  <c r="U118" i="2"/>
  <c r="AB31" i="7"/>
  <c r="K119" i="2" l="1"/>
  <c r="K120" i="2"/>
  <c r="K121" i="2"/>
  <c r="R118" i="2" s="1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18" i="2"/>
  <c r="N119" i="2"/>
  <c r="O119" i="2"/>
  <c r="N120" i="2"/>
  <c r="O120" i="2"/>
  <c r="N121" i="2"/>
  <c r="O121" i="2"/>
  <c r="N122" i="2"/>
  <c r="O122" i="2"/>
  <c r="N123" i="2"/>
  <c r="O123" i="2"/>
  <c r="N124" i="2"/>
  <c r="O124" i="2"/>
  <c r="N125" i="2"/>
  <c r="O125" i="2"/>
  <c r="N126" i="2"/>
  <c r="O126" i="2"/>
  <c r="N127" i="2"/>
  <c r="O127" i="2"/>
  <c r="N128" i="2"/>
  <c r="O128" i="2"/>
  <c r="N129" i="2"/>
  <c r="O129" i="2"/>
  <c r="N130" i="2"/>
  <c r="O130" i="2"/>
  <c r="N131" i="2"/>
  <c r="O131" i="2"/>
  <c r="N132" i="2"/>
  <c r="O132" i="2"/>
  <c r="N133" i="2"/>
  <c r="O133" i="2"/>
  <c r="N134" i="2"/>
  <c r="O134" i="2"/>
  <c r="N135" i="2"/>
  <c r="O135" i="2"/>
  <c r="N136" i="2"/>
  <c r="O136" i="2"/>
  <c r="N137" i="2"/>
  <c r="O137" i="2"/>
  <c r="N138" i="2"/>
  <c r="O138" i="2"/>
  <c r="N139" i="2"/>
  <c r="O139" i="2"/>
  <c r="N140" i="2"/>
  <c r="O140" i="2"/>
  <c r="N141" i="2"/>
  <c r="O141" i="2"/>
  <c r="N142" i="2"/>
  <c r="O142" i="2"/>
  <c r="N143" i="2"/>
  <c r="O143" i="2"/>
  <c r="N144" i="2"/>
  <c r="O144" i="2"/>
  <c r="N145" i="2"/>
  <c r="O145" i="2"/>
  <c r="N146" i="2"/>
  <c r="O146" i="2"/>
  <c r="N147" i="2"/>
  <c r="O147" i="2"/>
  <c r="N148" i="2"/>
  <c r="O148" i="2"/>
  <c r="N149" i="2"/>
  <c r="O149" i="2"/>
  <c r="N150" i="2"/>
  <c r="O150" i="2"/>
  <c r="N151" i="2"/>
  <c r="O151" i="2"/>
  <c r="N152" i="2"/>
  <c r="O152" i="2"/>
  <c r="N153" i="2"/>
  <c r="O153" i="2"/>
  <c r="N154" i="2"/>
  <c r="O154" i="2"/>
  <c r="N155" i="2"/>
  <c r="O155" i="2"/>
  <c r="N156" i="2"/>
  <c r="O156" i="2"/>
  <c r="N157" i="2"/>
  <c r="O157" i="2"/>
  <c r="N118" i="2"/>
  <c r="O118" i="2"/>
  <c r="S139" i="2" l="1"/>
  <c r="R142" i="2"/>
  <c r="V142" i="2" s="1"/>
  <c r="R121" i="2"/>
  <c r="V121" i="2" s="1"/>
  <c r="S118" i="2"/>
  <c r="V118" i="2" s="1"/>
  <c r="S145" i="2"/>
  <c r="R148" i="2"/>
  <c r="V148" i="2" s="1"/>
  <c r="S133" i="2"/>
  <c r="R136" i="2"/>
  <c r="S121" i="2"/>
  <c r="R124" i="2"/>
  <c r="V124" i="2" s="1"/>
  <c r="S151" i="2"/>
  <c r="R154" i="2"/>
  <c r="R157" i="2"/>
  <c r="V157" i="2" s="1"/>
  <c r="S154" i="2"/>
  <c r="R130" i="2"/>
  <c r="S127" i="2"/>
  <c r="S142" i="2"/>
  <c r="R145" i="2"/>
  <c r="V145" i="2" s="1"/>
  <c r="S130" i="2"/>
  <c r="R133" i="2"/>
  <c r="S148" i="2"/>
  <c r="R151" i="2"/>
  <c r="R139" i="2"/>
  <c r="V139" i="2" s="1"/>
  <c r="S136" i="2"/>
  <c r="S124" i="2"/>
  <c r="R127" i="2"/>
  <c r="V127" i="2" s="1"/>
  <c r="T9" i="2"/>
  <c r="U9" i="2"/>
  <c r="T12" i="2"/>
  <c r="U12" i="2"/>
  <c r="T15" i="2"/>
  <c r="U15" i="2"/>
  <c r="T18" i="2"/>
  <c r="U18" i="2"/>
  <c r="T21" i="2"/>
  <c r="U21" i="2"/>
  <c r="S24" i="2"/>
  <c r="T24" i="2"/>
  <c r="U24" i="2"/>
  <c r="T27" i="2"/>
  <c r="U27" i="2"/>
  <c r="T30" i="2"/>
  <c r="U30" i="2"/>
  <c r="T33" i="2"/>
  <c r="U33" i="2"/>
  <c r="T36" i="2"/>
  <c r="U36" i="2"/>
  <c r="R39" i="2"/>
  <c r="T39" i="2"/>
  <c r="U39" i="2"/>
  <c r="T42" i="2"/>
  <c r="U42" i="2"/>
  <c r="T45" i="2"/>
  <c r="U45" i="2"/>
  <c r="T48" i="2"/>
  <c r="U48" i="2"/>
  <c r="T51" i="2"/>
  <c r="U51" i="2"/>
  <c r="T54" i="2"/>
  <c r="U54" i="2"/>
  <c r="T57" i="2"/>
  <c r="U57" i="2"/>
  <c r="T60" i="2"/>
  <c r="U60" i="2"/>
  <c r="T63" i="2"/>
  <c r="U63" i="2"/>
  <c r="T66" i="2"/>
  <c r="U66" i="2"/>
  <c r="T69" i="2"/>
  <c r="U69" i="2"/>
  <c r="S72" i="2"/>
  <c r="T72" i="2"/>
  <c r="U72" i="2"/>
  <c r="T75" i="2"/>
  <c r="U75" i="2"/>
  <c r="T78" i="2"/>
  <c r="U78" i="2"/>
  <c r="T81" i="2"/>
  <c r="U81" i="2"/>
  <c r="T84" i="2"/>
  <c r="U84" i="2"/>
  <c r="R87" i="2"/>
  <c r="T87" i="2"/>
  <c r="U87" i="2"/>
  <c r="T90" i="2"/>
  <c r="U90" i="2"/>
  <c r="T93" i="2"/>
  <c r="U93" i="2"/>
  <c r="T96" i="2"/>
  <c r="U96" i="2"/>
  <c r="T99" i="2"/>
  <c r="U99" i="2"/>
  <c r="T102" i="2"/>
  <c r="U102" i="2"/>
  <c r="T105" i="2"/>
  <c r="U105" i="2"/>
  <c r="T108" i="2"/>
  <c r="U108" i="2"/>
  <c r="T111" i="2"/>
  <c r="U111" i="2"/>
  <c r="R114" i="2"/>
  <c r="S114" i="2"/>
  <c r="T114" i="2"/>
  <c r="U114" i="2"/>
  <c r="U6" i="2"/>
  <c r="T6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O116" i="2"/>
  <c r="N116" i="2"/>
  <c r="K116" i="2"/>
  <c r="J116" i="2"/>
  <c r="G116" i="2"/>
  <c r="O115" i="2"/>
  <c r="N115" i="2"/>
  <c r="K115" i="2"/>
  <c r="J115" i="2"/>
  <c r="G115" i="2"/>
  <c r="O114" i="2"/>
  <c r="N114" i="2"/>
  <c r="K114" i="2"/>
  <c r="S111" i="2" s="1"/>
  <c r="J114" i="2"/>
  <c r="G114" i="2"/>
  <c r="O113" i="2"/>
  <c r="N113" i="2"/>
  <c r="K113" i="2"/>
  <c r="J113" i="2"/>
  <c r="G113" i="2"/>
  <c r="O112" i="2"/>
  <c r="N112" i="2"/>
  <c r="K112" i="2"/>
  <c r="J112" i="2"/>
  <c r="G112" i="2"/>
  <c r="O111" i="2"/>
  <c r="N111" i="2"/>
  <c r="K111" i="2"/>
  <c r="J111" i="2"/>
  <c r="G111" i="2"/>
  <c r="O110" i="2"/>
  <c r="N110" i="2"/>
  <c r="K110" i="2"/>
  <c r="J110" i="2"/>
  <c r="G110" i="2"/>
  <c r="O109" i="2"/>
  <c r="N109" i="2"/>
  <c r="K109" i="2"/>
  <c r="J109" i="2"/>
  <c r="G109" i="2"/>
  <c r="O108" i="2"/>
  <c r="N108" i="2"/>
  <c r="K108" i="2"/>
  <c r="J108" i="2"/>
  <c r="G108" i="2"/>
  <c r="O107" i="2"/>
  <c r="N107" i="2"/>
  <c r="K107" i="2"/>
  <c r="J107" i="2"/>
  <c r="G107" i="2"/>
  <c r="O106" i="2"/>
  <c r="N106" i="2"/>
  <c r="K106" i="2"/>
  <c r="J106" i="2"/>
  <c r="G106" i="2"/>
  <c r="O105" i="2"/>
  <c r="N105" i="2"/>
  <c r="K105" i="2"/>
  <c r="R102" i="2" s="1"/>
  <c r="J105" i="2"/>
  <c r="G105" i="2"/>
  <c r="O104" i="2"/>
  <c r="N104" i="2"/>
  <c r="K104" i="2"/>
  <c r="J104" i="2"/>
  <c r="G104" i="2"/>
  <c r="O103" i="2"/>
  <c r="N103" i="2"/>
  <c r="K103" i="2"/>
  <c r="J103" i="2"/>
  <c r="G103" i="2"/>
  <c r="O102" i="2"/>
  <c r="N102" i="2"/>
  <c r="K102" i="2"/>
  <c r="R99" i="2" s="1"/>
  <c r="J102" i="2"/>
  <c r="G102" i="2"/>
  <c r="O101" i="2"/>
  <c r="N101" i="2"/>
  <c r="K101" i="2"/>
  <c r="J101" i="2"/>
  <c r="G101" i="2"/>
  <c r="O100" i="2"/>
  <c r="N100" i="2"/>
  <c r="K100" i="2"/>
  <c r="J100" i="2"/>
  <c r="G100" i="2"/>
  <c r="O99" i="2"/>
  <c r="N99" i="2"/>
  <c r="K99" i="2"/>
  <c r="J99" i="2"/>
  <c r="G99" i="2"/>
  <c r="O98" i="2"/>
  <c r="N98" i="2"/>
  <c r="K98" i="2"/>
  <c r="J98" i="2"/>
  <c r="G98" i="2"/>
  <c r="O97" i="2"/>
  <c r="N97" i="2"/>
  <c r="K97" i="2"/>
  <c r="J97" i="2"/>
  <c r="G97" i="2"/>
  <c r="O96" i="2"/>
  <c r="N96" i="2"/>
  <c r="K96" i="2"/>
  <c r="J96" i="2"/>
  <c r="G96" i="2"/>
  <c r="O95" i="2"/>
  <c r="N95" i="2"/>
  <c r="K95" i="2"/>
  <c r="J95" i="2"/>
  <c r="G95" i="2"/>
  <c r="O94" i="2"/>
  <c r="N94" i="2"/>
  <c r="K94" i="2"/>
  <c r="J94" i="2"/>
  <c r="G94" i="2"/>
  <c r="O93" i="2"/>
  <c r="N93" i="2"/>
  <c r="K93" i="2"/>
  <c r="S87" i="2" s="1"/>
  <c r="V87" i="2" s="1"/>
  <c r="J93" i="2"/>
  <c r="G93" i="2"/>
  <c r="O92" i="2"/>
  <c r="N92" i="2"/>
  <c r="K92" i="2"/>
  <c r="J92" i="2"/>
  <c r="G92" i="2"/>
  <c r="O91" i="2"/>
  <c r="N91" i="2"/>
  <c r="K91" i="2"/>
  <c r="J91" i="2"/>
  <c r="G91" i="2"/>
  <c r="O90" i="2"/>
  <c r="N90" i="2"/>
  <c r="K90" i="2"/>
  <c r="S84" i="2" s="1"/>
  <c r="J90" i="2"/>
  <c r="G90" i="2"/>
  <c r="O89" i="2"/>
  <c r="N89" i="2"/>
  <c r="K89" i="2"/>
  <c r="J89" i="2"/>
  <c r="G89" i="2"/>
  <c r="O88" i="2"/>
  <c r="N88" i="2"/>
  <c r="K88" i="2"/>
  <c r="J88" i="2"/>
  <c r="G88" i="2"/>
  <c r="O87" i="2"/>
  <c r="N87" i="2"/>
  <c r="K87" i="2"/>
  <c r="J87" i="2"/>
  <c r="G87" i="2"/>
  <c r="O86" i="2"/>
  <c r="N86" i="2"/>
  <c r="K86" i="2"/>
  <c r="J86" i="2"/>
  <c r="G86" i="2"/>
  <c r="O85" i="2"/>
  <c r="N85" i="2"/>
  <c r="K85" i="2"/>
  <c r="J85" i="2"/>
  <c r="G85" i="2"/>
  <c r="O84" i="2"/>
  <c r="N84" i="2"/>
  <c r="K84" i="2"/>
  <c r="J84" i="2"/>
  <c r="G84" i="2"/>
  <c r="O83" i="2"/>
  <c r="N83" i="2"/>
  <c r="K83" i="2"/>
  <c r="J83" i="2"/>
  <c r="G83" i="2"/>
  <c r="O82" i="2"/>
  <c r="N82" i="2"/>
  <c r="K82" i="2"/>
  <c r="J82" i="2"/>
  <c r="G82" i="2"/>
  <c r="O81" i="2"/>
  <c r="N81" i="2"/>
  <c r="K81" i="2"/>
  <c r="S75" i="2" s="1"/>
  <c r="V75" i="2" s="1"/>
  <c r="J81" i="2"/>
  <c r="G81" i="2"/>
  <c r="O80" i="2"/>
  <c r="N80" i="2"/>
  <c r="K80" i="2"/>
  <c r="J80" i="2"/>
  <c r="G80" i="2"/>
  <c r="O79" i="2"/>
  <c r="N79" i="2"/>
  <c r="K79" i="2"/>
  <c r="J79" i="2"/>
  <c r="G79" i="2"/>
  <c r="O78" i="2"/>
  <c r="N78" i="2"/>
  <c r="K78" i="2"/>
  <c r="R75" i="2" s="1"/>
  <c r="J78" i="2"/>
  <c r="G78" i="2"/>
  <c r="O77" i="2"/>
  <c r="N77" i="2"/>
  <c r="K77" i="2"/>
  <c r="J77" i="2"/>
  <c r="G77" i="2"/>
  <c r="O76" i="2"/>
  <c r="N76" i="2"/>
  <c r="K76" i="2"/>
  <c r="J76" i="2"/>
  <c r="G76" i="2"/>
  <c r="O75" i="2"/>
  <c r="N75" i="2"/>
  <c r="K75" i="2"/>
  <c r="J75" i="2"/>
  <c r="G75" i="2"/>
  <c r="O74" i="2"/>
  <c r="N74" i="2"/>
  <c r="K74" i="2"/>
  <c r="J74" i="2"/>
  <c r="G74" i="2"/>
  <c r="O73" i="2"/>
  <c r="N73" i="2"/>
  <c r="K73" i="2"/>
  <c r="J73" i="2"/>
  <c r="G73" i="2"/>
  <c r="O72" i="2"/>
  <c r="N72" i="2"/>
  <c r="K72" i="2"/>
  <c r="J72" i="2"/>
  <c r="G72" i="2"/>
  <c r="O71" i="2"/>
  <c r="N71" i="2"/>
  <c r="K71" i="2"/>
  <c r="J71" i="2"/>
  <c r="G71" i="2"/>
  <c r="O70" i="2"/>
  <c r="N70" i="2"/>
  <c r="K70" i="2"/>
  <c r="J70" i="2"/>
  <c r="G70" i="2"/>
  <c r="O69" i="2"/>
  <c r="N69" i="2"/>
  <c r="K69" i="2"/>
  <c r="R66" i="2" s="1"/>
  <c r="J69" i="2"/>
  <c r="G69" i="2"/>
  <c r="O68" i="2"/>
  <c r="N68" i="2"/>
  <c r="K68" i="2"/>
  <c r="J68" i="2"/>
  <c r="G68" i="2"/>
  <c r="O67" i="2"/>
  <c r="N67" i="2"/>
  <c r="K67" i="2"/>
  <c r="J67" i="2"/>
  <c r="G67" i="2"/>
  <c r="O66" i="2"/>
  <c r="N66" i="2"/>
  <c r="K66" i="2"/>
  <c r="S60" i="2" s="1"/>
  <c r="J66" i="2"/>
  <c r="G66" i="2"/>
  <c r="O65" i="2"/>
  <c r="N65" i="2"/>
  <c r="K65" i="2"/>
  <c r="J65" i="2"/>
  <c r="G65" i="2"/>
  <c r="O64" i="2"/>
  <c r="N64" i="2"/>
  <c r="K64" i="2"/>
  <c r="J64" i="2"/>
  <c r="G64" i="2"/>
  <c r="O63" i="2"/>
  <c r="N63" i="2"/>
  <c r="K63" i="2"/>
  <c r="J63" i="2"/>
  <c r="G63" i="2"/>
  <c r="O62" i="2"/>
  <c r="N62" i="2"/>
  <c r="K62" i="2"/>
  <c r="J62" i="2"/>
  <c r="G62" i="2"/>
  <c r="O61" i="2"/>
  <c r="N61" i="2"/>
  <c r="K61" i="2"/>
  <c r="J61" i="2"/>
  <c r="G61" i="2"/>
  <c r="O60" i="2"/>
  <c r="N60" i="2"/>
  <c r="K60" i="2"/>
  <c r="J60" i="2"/>
  <c r="G60" i="2"/>
  <c r="O59" i="2"/>
  <c r="N59" i="2"/>
  <c r="K59" i="2"/>
  <c r="J59" i="2"/>
  <c r="G59" i="2"/>
  <c r="O58" i="2"/>
  <c r="N58" i="2"/>
  <c r="K58" i="2"/>
  <c r="J58" i="2"/>
  <c r="G58" i="2"/>
  <c r="O57" i="2"/>
  <c r="N57" i="2"/>
  <c r="K57" i="2"/>
  <c r="R54" i="2" s="1"/>
  <c r="J57" i="2"/>
  <c r="G57" i="2"/>
  <c r="O56" i="2"/>
  <c r="N56" i="2"/>
  <c r="K56" i="2"/>
  <c r="J56" i="2"/>
  <c r="G56" i="2"/>
  <c r="O55" i="2"/>
  <c r="N55" i="2"/>
  <c r="K55" i="2"/>
  <c r="J55" i="2"/>
  <c r="G55" i="2"/>
  <c r="O54" i="2"/>
  <c r="N54" i="2"/>
  <c r="K54" i="2"/>
  <c r="R51" i="2" s="1"/>
  <c r="J54" i="2"/>
  <c r="G54" i="2"/>
  <c r="O53" i="2"/>
  <c r="N53" i="2"/>
  <c r="K53" i="2"/>
  <c r="J53" i="2"/>
  <c r="G53" i="2"/>
  <c r="O52" i="2"/>
  <c r="N52" i="2"/>
  <c r="K52" i="2"/>
  <c r="J52" i="2"/>
  <c r="G52" i="2"/>
  <c r="O51" i="2"/>
  <c r="N51" i="2"/>
  <c r="K51" i="2"/>
  <c r="J51" i="2"/>
  <c r="G51" i="2"/>
  <c r="O50" i="2"/>
  <c r="N50" i="2"/>
  <c r="K50" i="2"/>
  <c r="J50" i="2"/>
  <c r="G50" i="2"/>
  <c r="O49" i="2"/>
  <c r="N49" i="2"/>
  <c r="K49" i="2"/>
  <c r="J49" i="2"/>
  <c r="G49" i="2"/>
  <c r="O48" i="2"/>
  <c r="N48" i="2"/>
  <c r="K48" i="2"/>
  <c r="J48" i="2"/>
  <c r="G48" i="2"/>
  <c r="O47" i="2"/>
  <c r="N47" i="2"/>
  <c r="K47" i="2"/>
  <c r="J47" i="2"/>
  <c r="G47" i="2"/>
  <c r="O46" i="2"/>
  <c r="N46" i="2"/>
  <c r="K46" i="2"/>
  <c r="J46" i="2"/>
  <c r="G46" i="2"/>
  <c r="O45" i="2"/>
  <c r="N45" i="2"/>
  <c r="K45" i="2"/>
  <c r="S39" i="2" s="1"/>
  <c r="V39" i="2" s="1"/>
  <c r="J45" i="2"/>
  <c r="J157" i="2" s="1"/>
  <c r="G45" i="2"/>
  <c r="O44" i="2"/>
  <c r="N44" i="2"/>
  <c r="K44" i="2"/>
  <c r="J44" i="2"/>
  <c r="J156" i="2" s="1"/>
  <c r="G44" i="2"/>
  <c r="O43" i="2"/>
  <c r="N43" i="2"/>
  <c r="K43" i="2"/>
  <c r="J43" i="2"/>
  <c r="J155" i="2" s="1"/>
  <c r="G43" i="2"/>
  <c r="O42" i="2"/>
  <c r="N42" i="2"/>
  <c r="K42" i="2"/>
  <c r="S36" i="2" s="1"/>
  <c r="J42" i="2"/>
  <c r="J154" i="2" s="1"/>
  <c r="G42" i="2"/>
  <c r="O41" i="2"/>
  <c r="N41" i="2"/>
  <c r="K41" i="2"/>
  <c r="J41" i="2"/>
  <c r="J153" i="2" s="1"/>
  <c r="G41" i="2"/>
  <c r="O40" i="2"/>
  <c r="N40" i="2"/>
  <c r="K40" i="2"/>
  <c r="J40" i="2"/>
  <c r="J152" i="2" s="1"/>
  <c r="G40" i="2"/>
  <c r="O39" i="2"/>
  <c r="N39" i="2"/>
  <c r="K39" i="2"/>
  <c r="J39" i="2"/>
  <c r="J151" i="2" s="1"/>
  <c r="G39" i="2"/>
  <c r="O38" i="2"/>
  <c r="N38" i="2"/>
  <c r="K38" i="2"/>
  <c r="J38" i="2"/>
  <c r="J150" i="2" s="1"/>
  <c r="G38" i="2"/>
  <c r="O37" i="2"/>
  <c r="N37" i="2"/>
  <c r="K37" i="2"/>
  <c r="J37" i="2"/>
  <c r="J149" i="2" s="1"/>
  <c r="G37" i="2"/>
  <c r="O36" i="2"/>
  <c r="N36" i="2"/>
  <c r="K36" i="2"/>
  <c r="J36" i="2"/>
  <c r="J148" i="2" s="1"/>
  <c r="G36" i="2"/>
  <c r="O35" i="2"/>
  <c r="N35" i="2"/>
  <c r="K35" i="2"/>
  <c r="J35" i="2"/>
  <c r="J147" i="2" s="1"/>
  <c r="G35" i="2"/>
  <c r="O34" i="2"/>
  <c r="N34" i="2"/>
  <c r="K34" i="2"/>
  <c r="J34" i="2"/>
  <c r="J146" i="2" s="1"/>
  <c r="G34" i="2"/>
  <c r="O33" i="2"/>
  <c r="N33" i="2"/>
  <c r="K33" i="2"/>
  <c r="R33" i="2" s="1"/>
  <c r="J33" i="2"/>
  <c r="J145" i="2" s="1"/>
  <c r="G33" i="2"/>
  <c r="O32" i="2"/>
  <c r="N32" i="2"/>
  <c r="K32" i="2"/>
  <c r="J32" i="2"/>
  <c r="J144" i="2" s="1"/>
  <c r="G32" i="2"/>
  <c r="O31" i="2"/>
  <c r="N31" i="2"/>
  <c r="K31" i="2"/>
  <c r="J31" i="2"/>
  <c r="J143" i="2" s="1"/>
  <c r="G31" i="2"/>
  <c r="O30" i="2"/>
  <c r="N30" i="2"/>
  <c r="K30" i="2"/>
  <c r="R27" i="2" s="1"/>
  <c r="J30" i="2"/>
  <c r="J142" i="2" s="1"/>
  <c r="G30" i="2"/>
  <c r="O29" i="2"/>
  <c r="N29" i="2"/>
  <c r="K29" i="2"/>
  <c r="J29" i="2"/>
  <c r="J141" i="2" s="1"/>
  <c r="G29" i="2"/>
  <c r="O28" i="2"/>
  <c r="N28" i="2"/>
  <c r="K28" i="2"/>
  <c r="J28" i="2"/>
  <c r="J140" i="2" s="1"/>
  <c r="G28" i="2"/>
  <c r="O27" i="2"/>
  <c r="N27" i="2"/>
  <c r="K27" i="2"/>
  <c r="J27" i="2"/>
  <c r="J139" i="2" s="1"/>
  <c r="G27" i="2"/>
  <c r="O26" i="2"/>
  <c r="N26" i="2"/>
  <c r="K26" i="2"/>
  <c r="J26" i="2"/>
  <c r="J138" i="2" s="1"/>
  <c r="G26" i="2"/>
  <c r="O25" i="2"/>
  <c r="N25" i="2"/>
  <c r="K25" i="2"/>
  <c r="J25" i="2"/>
  <c r="J137" i="2" s="1"/>
  <c r="G25" i="2"/>
  <c r="O24" i="2"/>
  <c r="N24" i="2"/>
  <c r="K24" i="2"/>
  <c r="J24" i="2"/>
  <c r="J136" i="2" s="1"/>
  <c r="G24" i="2"/>
  <c r="O23" i="2"/>
  <c r="N23" i="2"/>
  <c r="K23" i="2"/>
  <c r="J23" i="2"/>
  <c r="J135" i="2" s="1"/>
  <c r="G23" i="2"/>
  <c r="O22" i="2"/>
  <c r="N22" i="2"/>
  <c r="K22" i="2"/>
  <c r="J22" i="2"/>
  <c r="J134" i="2" s="1"/>
  <c r="G22" i="2"/>
  <c r="O21" i="2"/>
  <c r="N21" i="2"/>
  <c r="K21" i="2"/>
  <c r="S15" i="2" s="1"/>
  <c r="J21" i="2"/>
  <c r="J133" i="2" s="1"/>
  <c r="G21" i="2"/>
  <c r="O20" i="2"/>
  <c r="N20" i="2"/>
  <c r="K20" i="2"/>
  <c r="J20" i="2"/>
  <c r="J132" i="2" s="1"/>
  <c r="G20" i="2"/>
  <c r="O19" i="2"/>
  <c r="N19" i="2"/>
  <c r="K19" i="2"/>
  <c r="J19" i="2"/>
  <c r="J131" i="2" s="1"/>
  <c r="G19" i="2"/>
  <c r="O18" i="2"/>
  <c r="N18" i="2"/>
  <c r="K18" i="2"/>
  <c r="R15" i="2" s="1"/>
  <c r="J18" i="2"/>
  <c r="J130" i="2" s="1"/>
  <c r="G18" i="2"/>
  <c r="O17" i="2"/>
  <c r="N17" i="2"/>
  <c r="K17" i="2"/>
  <c r="J17" i="2"/>
  <c r="J129" i="2" s="1"/>
  <c r="G17" i="2"/>
  <c r="O16" i="2"/>
  <c r="N16" i="2"/>
  <c r="K16" i="2"/>
  <c r="J16" i="2"/>
  <c r="J128" i="2" s="1"/>
  <c r="G16" i="2"/>
  <c r="O15" i="2"/>
  <c r="N15" i="2"/>
  <c r="K15" i="2"/>
  <c r="S9" i="2" s="1"/>
  <c r="J15" i="2"/>
  <c r="J127" i="2" s="1"/>
  <c r="G15" i="2"/>
  <c r="O14" i="2"/>
  <c r="N14" i="2"/>
  <c r="K14" i="2"/>
  <c r="J14" i="2"/>
  <c r="J126" i="2" s="1"/>
  <c r="G14" i="2"/>
  <c r="O13" i="2"/>
  <c r="N13" i="2"/>
  <c r="K13" i="2"/>
  <c r="J13" i="2"/>
  <c r="J125" i="2" s="1"/>
  <c r="G13" i="2"/>
  <c r="O12" i="2"/>
  <c r="N12" i="2"/>
  <c r="K12" i="2"/>
  <c r="J12" i="2"/>
  <c r="J124" i="2" s="1"/>
  <c r="G12" i="2"/>
  <c r="O11" i="2"/>
  <c r="N11" i="2"/>
  <c r="K11" i="2"/>
  <c r="J11" i="2"/>
  <c r="J123" i="2" s="1"/>
  <c r="G11" i="2"/>
  <c r="O10" i="2"/>
  <c r="N10" i="2"/>
  <c r="K10" i="2"/>
  <c r="J10" i="2"/>
  <c r="J122" i="2" s="1"/>
  <c r="G10" i="2"/>
  <c r="O9" i="2"/>
  <c r="N9" i="2"/>
  <c r="K9" i="2"/>
  <c r="R6" i="2" s="1"/>
  <c r="J9" i="2"/>
  <c r="J121" i="2" s="1"/>
  <c r="G9" i="2"/>
  <c r="O8" i="2"/>
  <c r="N8" i="2"/>
  <c r="K8" i="2"/>
  <c r="J8" i="2"/>
  <c r="J120" i="2" s="1"/>
  <c r="G8" i="2"/>
  <c r="O7" i="2"/>
  <c r="N7" i="2"/>
  <c r="K7" i="2"/>
  <c r="J7" i="2"/>
  <c r="J119" i="2" s="1"/>
  <c r="G7" i="2"/>
  <c r="O6" i="2"/>
  <c r="N6" i="2"/>
  <c r="K6" i="2"/>
  <c r="J6" i="2"/>
  <c r="J118" i="2" s="1"/>
  <c r="G6" i="2"/>
  <c r="O5" i="2"/>
  <c r="N5" i="2"/>
  <c r="K5" i="2"/>
  <c r="L5" i="2" s="1"/>
  <c r="J5" i="2"/>
  <c r="J117" i="2" s="1"/>
  <c r="G5" i="2"/>
  <c r="V130" i="2" l="1"/>
  <c r="R24" i="2"/>
  <c r="S33" i="2"/>
  <c r="R48" i="2"/>
  <c r="R60" i="2"/>
  <c r="R72" i="2"/>
  <c r="S81" i="2"/>
  <c r="R96" i="2"/>
  <c r="R108" i="2"/>
  <c r="S12" i="2"/>
  <c r="V151" i="2"/>
  <c r="R9" i="2"/>
  <c r="R21" i="2"/>
  <c r="S42" i="2"/>
  <c r="S54" i="2"/>
  <c r="V54" i="2" s="1"/>
  <c r="S66" i="2"/>
  <c r="S90" i="2"/>
  <c r="R105" i="2"/>
  <c r="V105" i="2" s="1"/>
  <c r="R84" i="2"/>
  <c r="V84" i="2" s="1"/>
  <c r="S69" i="2"/>
  <c r="R36" i="2"/>
  <c r="S21" i="2"/>
  <c r="V133" i="2"/>
  <c r="V154" i="2"/>
  <c r="V136" i="2"/>
  <c r="V66" i="2"/>
  <c r="V9" i="2"/>
  <c r="R78" i="2"/>
  <c r="V78" i="2" s="1"/>
  <c r="R69" i="2"/>
  <c r="V69" i="2" s="1"/>
  <c r="S63" i="2"/>
  <c r="S57" i="2"/>
  <c r="R30" i="2"/>
  <c r="V30" i="2" s="1"/>
  <c r="R18" i="2"/>
  <c r="R12" i="2"/>
  <c r="S6" i="2"/>
  <c r="R90" i="2"/>
  <c r="V90" i="2" s="1"/>
  <c r="S78" i="2"/>
  <c r="V60" i="2"/>
  <c r="R42" i="2"/>
  <c r="V42" i="2" s="1"/>
  <c r="S30" i="2"/>
  <c r="S27" i="2"/>
  <c r="V27" i="2" s="1"/>
  <c r="V114" i="2"/>
  <c r="S108" i="2"/>
  <c r="V108" i="2" s="1"/>
  <c r="S105" i="2"/>
  <c r="S102" i="2"/>
  <c r="V102" i="2" s="1"/>
  <c r="S99" i="2"/>
  <c r="V99" i="2" s="1"/>
  <c r="S96" i="2"/>
  <c r="V96" i="2" s="1"/>
  <c r="S93" i="2"/>
  <c r="R63" i="2"/>
  <c r="R57" i="2"/>
  <c r="S51" i="2"/>
  <c r="V51" i="2" s="1"/>
  <c r="S48" i="2"/>
  <c r="S45" i="2"/>
  <c r="V36" i="2"/>
  <c r="V33" i="2"/>
  <c r="V12" i="2"/>
  <c r="R81" i="2"/>
  <c r="V81" i="2" s="1"/>
  <c r="V57" i="2"/>
  <c r="S18" i="2"/>
  <c r="R111" i="2"/>
  <c r="V111" i="2" s="1"/>
  <c r="R93" i="2"/>
  <c r="V93" i="2" s="1"/>
  <c r="V72" i="2"/>
  <c r="R45" i="2"/>
  <c r="V45" i="2" s="1"/>
  <c r="V24" i="2"/>
  <c r="V21" i="2"/>
  <c r="V18" i="2"/>
  <c r="V15" i="2"/>
  <c r="L155" i="2"/>
  <c r="M116" i="2"/>
  <c r="M17" i="2"/>
  <c r="L22" i="2"/>
  <c r="M25" i="2"/>
  <c r="L30" i="2"/>
  <c r="L17" i="2"/>
  <c r="P17" i="2" s="1"/>
  <c r="M20" i="2"/>
  <c r="L25" i="2"/>
  <c r="P25" i="2" s="1"/>
  <c r="M28" i="2"/>
  <c r="L33" i="2"/>
  <c r="L116" i="2"/>
  <c r="M5" i="2"/>
  <c r="P5" i="2" s="1"/>
  <c r="M9" i="2"/>
  <c r="L15" i="2"/>
  <c r="M22" i="2"/>
  <c r="M30" i="2"/>
  <c r="M33" i="2"/>
  <c r="M37" i="2"/>
  <c r="L114" i="2"/>
  <c r="L156" i="2"/>
  <c r="L18" i="2"/>
  <c r="L21" i="2"/>
  <c r="L26" i="2"/>
  <c r="L29" i="2"/>
  <c r="M15" i="2"/>
  <c r="M18" i="2"/>
  <c r="M21" i="2"/>
  <c r="M24" i="2"/>
  <c r="M26" i="2"/>
  <c r="M29" i="2"/>
  <c r="M32" i="2"/>
  <c r="L24" i="2"/>
  <c r="P24" i="2" s="1"/>
  <c r="L28" i="2"/>
  <c r="M14" i="2"/>
  <c r="L31" i="2"/>
  <c r="M156" i="2"/>
  <c r="M7" i="2"/>
  <c r="M11" i="2"/>
  <c r="L16" i="2"/>
  <c r="M19" i="2"/>
  <c r="M23" i="2"/>
  <c r="M27" i="2"/>
  <c r="M31" i="2"/>
  <c r="L154" i="2"/>
  <c r="M155" i="2"/>
  <c r="L20" i="2"/>
  <c r="L32" i="2"/>
  <c r="M6" i="2"/>
  <c r="M10" i="2"/>
  <c r="M16" i="2"/>
  <c r="L19" i="2"/>
  <c r="L23" i="2"/>
  <c r="L27" i="2"/>
  <c r="M8" i="2"/>
  <c r="M13" i="2"/>
  <c r="M154" i="2"/>
  <c r="L157" i="2"/>
  <c r="M49" i="2"/>
  <c r="L50" i="2"/>
  <c r="M61" i="2"/>
  <c r="L62" i="2"/>
  <c r="M73" i="2"/>
  <c r="L74" i="2"/>
  <c r="L34" i="2"/>
  <c r="M36" i="2"/>
  <c r="L38" i="2"/>
  <c r="M42" i="2"/>
  <c r="L43" i="2"/>
  <c r="M46" i="2"/>
  <c r="L47" i="2"/>
  <c r="M50" i="2"/>
  <c r="L51" i="2"/>
  <c r="M54" i="2"/>
  <c r="L55" i="2"/>
  <c r="M58" i="2"/>
  <c r="L59" i="2"/>
  <c r="M62" i="2"/>
  <c r="L63" i="2"/>
  <c r="M66" i="2"/>
  <c r="L67" i="2"/>
  <c r="M70" i="2"/>
  <c r="L71" i="2"/>
  <c r="M74" i="2"/>
  <c r="L75" i="2"/>
  <c r="M78" i="2"/>
  <c r="L79" i="2"/>
  <c r="M82" i="2"/>
  <c r="L83" i="2"/>
  <c r="M86" i="2"/>
  <c r="L87" i="2"/>
  <c r="M90" i="2"/>
  <c r="L91" i="2"/>
  <c r="M94" i="2"/>
  <c r="L95" i="2"/>
  <c r="M98" i="2"/>
  <c r="L99" i="2"/>
  <c r="L121" i="2"/>
  <c r="M120" i="2"/>
  <c r="L137" i="2"/>
  <c r="M136" i="2"/>
  <c r="L146" i="2"/>
  <c r="M145" i="2"/>
  <c r="M146" i="2"/>
  <c r="M41" i="2"/>
  <c r="L42" i="2"/>
  <c r="M53" i="2"/>
  <c r="L54" i="2"/>
  <c r="P54" i="2" s="1"/>
  <c r="M65" i="2"/>
  <c r="L66" i="2"/>
  <c r="M81" i="2"/>
  <c r="L82" i="2"/>
  <c r="M85" i="2"/>
  <c r="L86" i="2"/>
  <c r="M89" i="2"/>
  <c r="L90" i="2"/>
  <c r="M93" i="2"/>
  <c r="L94" i="2"/>
  <c r="M97" i="2"/>
  <c r="L98" i="2"/>
  <c r="L102" i="2"/>
  <c r="M101" i="2"/>
  <c r="M102" i="2"/>
  <c r="L106" i="2"/>
  <c r="M105" i="2"/>
  <c r="M106" i="2"/>
  <c r="L133" i="2"/>
  <c r="M132" i="2"/>
  <c r="L6" i="2"/>
  <c r="P6" i="2" s="1"/>
  <c r="L7" i="2"/>
  <c r="L8" i="2"/>
  <c r="L9" i="2"/>
  <c r="P9" i="2" s="1"/>
  <c r="L10" i="2"/>
  <c r="L11" i="2"/>
  <c r="L12" i="2"/>
  <c r="L13" i="2"/>
  <c r="L14" i="2"/>
  <c r="M35" i="2"/>
  <c r="L37" i="2"/>
  <c r="M39" i="2"/>
  <c r="L40" i="2"/>
  <c r="M43" i="2"/>
  <c r="L44" i="2"/>
  <c r="M47" i="2"/>
  <c r="L48" i="2"/>
  <c r="M51" i="2"/>
  <c r="L52" i="2"/>
  <c r="M55" i="2"/>
  <c r="L56" i="2"/>
  <c r="M59" i="2"/>
  <c r="L60" i="2"/>
  <c r="M63" i="2"/>
  <c r="L64" i="2"/>
  <c r="M67" i="2"/>
  <c r="L68" i="2"/>
  <c r="M71" i="2"/>
  <c r="L72" i="2"/>
  <c r="M75" i="2"/>
  <c r="L76" i="2"/>
  <c r="M79" i="2"/>
  <c r="L80" i="2"/>
  <c r="M83" i="2"/>
  <c r="L84" i="2"/>
  <c r="M87" i="2"/>
  <c r="L88" i="2"/>
  <c r="M91" i="2"/>
  <c r="L92" i="2"/>
  <c r="M95" i="2"/>
  <c r="L96" i="2"/>
  <c r="L100" i="2"/>
  <c r="M99" i="2"/>
  <c r="M100" i="2"/>
  <c r="L104" i="2"/>
  <c r="M103" i="2"/>
  <c r="M104" i="2"/>
  <c r="L108" i="2"/>
  <c r="M107" i="2"/>
  <c r="M108" i="2"/>
  <c r="L112" i="2"/>
  <c r="M111" i="2"/>
  <c r="M112" i="2"/>
  <c r="L125" i="2"/>
  <c r="M124" i="2"/>
  <c r="L35" i="2"/>
  <c r="L39" i="2"/>
  <c r="M45" i="2"/>
  <c r="L46" i="2"/>
  <c r="M57" i="2"/>
  <c r="L58" i="2"/>
  <c r="M69" i="2"/>
  <c r="L70" i="2"/>
  <c r="M77" i="2"/>
  <c r="L78" i="2"/>
  <c r="L110" i="2"/>
  <c r="M109" i="2"/>
  <c r="M110" i="2"/>
  <c r="M12" i="2"/>
  <c r="M34" i="2"/>
  <c r="L36" i="2"/>
  <c r="P36" i="2" s="1"/>
  <c r="M38" i="2"/>
  <c r="M40" i="2"/>
  <c r="L41" i="2"/>
  <c r="M44" i="2"/>
  <c r="L45" i="2"/>
  <c r="M48" i="2"/>
  <c r="L49" i="2"/>
  <c r="M52" i="2"/>
  <c r="L53" i="2"/>
  <c r="M56" i="2"/>
  <c r="L57" i="2"/>
  <c r="M60" i="2"/>
  <c r="L61" i="2"/>
  <c r="M64" i="2"/>
  <c r="L65" i="2"/>
  <c r="M68" i="2"/>
  <c r="L69" i="2"/>
  <c r="M72" i="2"/>
  <c r="L73" i="2"/>
  <c r="M76" i="2"/>
  <c r="L77" i="2"/>
  <c r="M80" i="2"/>
  <c r="L81" i="2"/>
  <c r="M84" i="2"/>
  <c r="L85" i="2"/>
  <c r="M88" i="2"/>
  <c r="L89" i="2"/>
  <c r="M92" i="2"/>
  <c r="L93" i="2"/>
  <c r="M96" i="2"/>
  <c r="L97" i="2"/>
  <c r="L129" i="2"/>
  <c r="M128" i="2"/>
  <c r="L120" i="2"/>
  <c r="M119" i="2"/>
  <c r="L124" i="2"/>
  <c r="M123" i="2"/>
  <c r="L128" i="2"/>
  <c r="M127" i="2"/>
  <c r="L132" i="2"/>
  <c r="M131" i="2"/>
  <c r="L136" i="2"/>
  <c r="M135" i="2"/>
  <c r="L140" i="2"/>
  <c r="M139" i="2"/>
  <c r="M140" i="2"/>
  <c r="L148" i="2"/>
  <c r="M147" i="2"/>
  <c r="M148" i="2"/>
  <c r="L101" i="2"/>
  <c r="L103" i="2"/>
  <c r="L105" i="2"/>
  <c r="L107" i="2"/>
  <c r="L109" i="2"/>
  <c r="L111" i="2"/>
  <c r="L113" i="2"/>
  <c r="M114" i="2"/>
  <c r="P114" i="2" s="1"/>
  <c r="L115" i="2"/>
  <c r="L119" i="2"/>
  <c r="M118" i="2"/>
  <c r="L123" i="2"/>
  <c r="M122" i="2"/>
  <c r="L127" i="2"/>
  <c r="M126" i="2"/>
  <c r="L131" i="2"/>
  <c r="M130" i="2"/>
  <c r="L135" i="2"/>
  <c r="M134" i="2"/>
  <c r="L142" i="2"/>
  <c r="M141" i="2"/>
  <c r="M142" i="2"/>
  <c r="L150" i="2"/>
  <c r="M149" i="2"/>
  <c r="M150" i="2"/>
  <c r="L118" i="2"/>
  <c r="L122" i="2"/>
  <c r="M121" i="2"/>
  <c r="L126" i="2"/>
  <c r="M125" i="2"/>
  <c r="L130" i="2"/>
  <c r="M129" i="2"/>
  <c r="L134" i="2"/>
  <c r="M133" i="2"/>
  <c r="L138" i="2"/>
  <c r="M137" i="2"/>
  <c r="M138" i="2"/>
  <c r="L144" i="2"/>
  <c r="M143" i="2"/>
  <c r="M144" i="2"/>
  <c r="L152" i="2"/>
  <c r="M151" i="2"/>
  <c r="M152" i="2"/>
  <c r="M115" i="2"/>
  <c r="L139" i="2"/>
  <c r="L141" i="2"/>
  <c r="L143" i="2"/>
  <c r="L145" i="2"/>
  <c r="L147" i="2"/>
  <c r="L149" i="2"/>
  <c r="L151" i="2"/>
  <c r="L153" i="2"/>
  <c r="M113" i="2"/>
  <c r="M153" i="2"/>
  <c r="M157" i="2"/>
  <c r="V48" i="2" l="1"/>
  <c r="W114" i="2"/>
  <c r="W6" i="2"/>
  <c r="W51" i="2"/>
  <c r="P43" i="2"/>
  <c r="P11" i="2"/>
  <c r="V63" i="2"/>
  <c r="P33" i="2"/>
  <c r="P15" i="2"/>
  <c r="P116" i="2"/>
  <c r="P22" i="2"/>
  <c r="P103" i="2"/>
  <c r="P74" i="2"/>
  <c r="P28" i="2"/>
  <c r="P26" i="2"/>
  <c r="P32" i="2"/>
  <c r="P10" i="2"/>
  <c r="P30" i="2"/>
  <c r="P20" i="2"/>
  <c r="P13" i="2"/>
  <c r="P19" i="2"/>
  <c r="P76" i="2"/>
  <c r="P44" i="2"/>
  <c r="P52" i="2"/>
  <c r="P83" i="2"/>
  <c r="P29" i="2"/>
  <c r="P21" i="2"/>
  <c r="W18" i="2" s="1"/>
  <c r="P53" i="2"/>
  <c r="P37" i="2"/>
  <c r="P31" i="2"/>
  <c r="P97" i="2"/>
  <c r="P89" i="2"/>
  <c r="P81" i="2"/>
  <c r="P73" i="2"/>
  <c r="P49" i="2"/>
  <c r="P75" i="2"/>
  <c r="P51" i="2"/>
  <c r="P101" i="2"/>
  <c r="P69" i="2"/>
  <c r="P80" i="2"/>
  <c r="P102" i="2"/>
  <c r="P79" i="2"/>
  <c r="P71" i="2"/>
  <c r="P27" i="2"/>
  <c r="W24" i="2" s="1"/>
  <c r="P18" i="2"/>
  <c r="W15" i="2" s="1"/>
  <c r="P8" i="2"/>
  <c r="P106" i="2"/>
  <c r="P98" i="2"/>
  <c r="P90" i="2"/>
  <c r="P107" i="2"/>
  <c r="P45" i="2"/>
  <c r="P112" i="2"/>
  <c r="P40" i="2"/>
  <c r="P12" i="2"/>
  <c r="W9" i="2" s="1"/>
  <c r="P62" i="2"/>
  <c r="P16" i="2"/>
  <c r="P77" i="2"/>
  <c r="P61" i="2"/>
  <c r="P110" i="2"/>
  <c r="P70" i="2"/>
  <c r="P68" i="2"/>
  <c r="P67" i="2"/>
  <c r="P23" i="2"/>
  <c r="P87" i="2"/>
  <c r="P56" i="2"/>
  <c r="P57" i="2"/>
  <c r="W54" i="2" s="1"/>
  <c r="P55" i="2"/>
  <c r="P84" i="2"/>
  <c r="W81" i="2" s="1"/>
  <c r="P41" i="2"/>
  <c r="P78" i="2"/>
  <c r="P86" i="2"/>
  <c r="P149" i="2"/>
  <c r="P144" i="2"/>
  <c r="P92" i="2"/>
  <c r="P111" i="2"/>
  <c r="W111" i="2" s="1"/>
  <c r="P60" i="2"/>
  <c r="P46" i="2"/>
  <c r="P100" i="2"/>
  <c r="P59" i="2"/>
  <c r="P7" i="2"/>
  <c r="P136" i="2"/>
  <c r="P91" i="2"/>
  <c r="P63" i="2"/>
  <c r="P50" i="2"/>
  <c r="P105" i="2"/>
  <c r="W102" i="2" s="1"/>
  <c r="P154" i="2"/>
  <c r="P48" i="2"/>
  <c r="W45" i="2" s="1"/>
  <c r="P82" i="2"/>
  <c r="P109" i="2"/>
  <c r="P85" i="2"/>
  <c r="P72" i="2"/>
  <c r="W69" i="2" s="1"/>
  <c r="P65" i="2"/>
  <c r="P58" i="2"/>
  <c r="P64" i="2"/>
  <c r="P14" i="2"/>
  <c r="P94" i="2"/>
  <c r="P66" i="2"/>
  <c r="P42" i="2"/>
  <c r="P47" i="2"/>
  <c r="P129" i="2"/>
  <c r="P115" i="2"/>
  <c r="P122" i="2"/>
  <c r="P39" i="2"/>
  <c r="W36" i="2" s="1"/>
  <c r="P121" i="2"/>
  <c r="P119" i="2"/>
  <c r="P153" i="2"/>
  <c r="P151" i="2"/>
  <c r="W148" i="2" s="1"/>
  <c r="P147" i="2"/>
  <c r="P143" i="2"/>
  <c r="P127" i="2"/>
  <c r="P123" i="2"/>
  <c r="P126" i="2"/>
  <c r="P152" i="2"/>
  <c r="P148" i="2"/>
  <c r="W145" i="2" s="1"/>
  <c r="P124" i="2"/>
  <c r="P139" i="2"/>
  <c r="W136" i="2" s="1"/>
  <c r="P135" i="2"/>
  <c r="P93" i="2"/>
  <c r="W90" i="2" s="1"/>
  <c r="P150" i="2"/>
  <c r="P146" i="2"/>
  <c r="P35" i="2"/>
  <c r="P140" i="2"/>
  <c r="P104" i="2"/>
  <c r="P96" i="2"/>
  <c r="P88" i="2"/>
  <c r="P137" i="2"/>
  <c r="P95" i="2"/>
  <c r="P38" i="2"/>
  <c r="P34" i="2"/>
  <c r="P142" i="2"/>
  <c r="P131" i="2"/>
  <c r="P128" i="2"/>
  <c r="P113" i="2"/>
  <c r="P134" i="2"/>
  <c r="P138" i="2"/>
  <c r="P99" i="2"/>
  <c r="W96" i="2" s="1"/>
  <c r="P141" i="2"/>
  <c r="P118" i="2"/>
  <c r="P155" i="2"/>
  <c r="P133" i="2"/>
  <c r="W130" i="2" s="1"/>
  <c r="P120" i="2"/>
  <c r="P130" i="2"/>
  <c r="W127" i="2" s="1"/>
  <c r="P108" i="2"/>
  <c r="W105" i="2" s="1"/>
  <c r="P157" i="2"/>
  <c r="P145" i="2"/>
  <c r="P132" i="2"/>
  <c r="P125" i="2"/>
  <c r="P156" i="2"/>
  <c r="W60" i="2" l="1"/>
  <c r="W66" i="2"/>
  <c r="W118" i="2"/>
  <c r="W139" i="2"/>
  <c r="W124" i="2"/>
  <c r="W39" i="2"/>
  <c r="W151" i="2"/>
  <c r="W75" i="2"/>
  <c r="W121" i="2"/>
  <c r="W142" i="2"/>
  <c r="W133" i="2"/>
  <c r="W154" i="2"/>
  <c r="W157" i="2"/>
  <c r="W27" i="2"/>
  <c r="W63" i="2"/>
  <c r="W87" i="2"/>
  <c r="W99" i="2"/>
  <c r="W48" i="2"/>
  <c r="W78" i="2"/>
  <c r="W12" i="2"/>
  <c r="W93" i="2"/>
  <c r="W57" i="2"/>
  <c r="W84" i="2"/>
  <c r="W72" i="2"/>
  <c r="W30" i="2"/>
  <c r="W33" i="2"/>
  <c r="W108" i="2"/>
  <c r="W42" i="2"/>
  <c r="W21" i="2"/>
  <c r="V6" i="2"/>
</calcChain>
</file>

<file path=xl/sharedStrings.xml><?xml version="1.0" encoding="utf-8"?>
<sst xmlns="http://schemas.openxmlformats.org/spreadsheetml/2006/main" count="366" uniqueCount="96">
  <si>
    <t>Well Information</t>
  </si>
  <si>
    <t>Well ID Plate Number:</t>
  </si>
  <si>
    <t>Well Tag Number:</t>
  </si>
  <si>
    <t>Well Name:</t>
  </si>
  <si>
    <t>Test Information</t>
  </si>
  <si>
    <t>Type of test (step test, constant rate test):</t>
  </si>
  <si>
    <t>Aquifer Information</t>
  </si>
  <si>
    <t>Aquifer Number:</t>
  </si>
  <si>
    <t>t/t'</t>
  </si>
  <si>
    <t>Water Level (m)</t>
  </si>
  <si>
    <t>Pumped Well Data</t>
  </si>
  <si>
    <t>SWL (m):</t>
  </si>
  <si>
    <t>WELL, TEST, AQUIFER INFORMATION FOR PUMPING WELL</t>
  </si>
  <si>
    <t>Well Location :</t>
  </si>
  <si>
    <t>SWL at start of test (m):</t>
  </si>
  <si>
    <t>Date of start of test (yyyy-mm-dd):</t>
  </si>
  <si>
    <t>Time since pumping started, t (min)</t>
  </si>
  <si>
    <t>Time since pumping stopped, t' (min)</t>
  </si>
  <si>
    <t>Pumping rate, Q (USgpm)</t>
  </si>
  <si>
    <t>Water Level (ft)</t>
  </si>
  <si>
    <t>Pumping rate, Q (L/s)</t>
  </si>
  <si>
    <t>Reference datum for water level measurements (top of production casing):</t>
  </si>
  <si>
    <t>Pumping Rate, Q (m3/day)</t>
  </si>
  <si>
    <t>Aquifer Type:</t>
  </si>
  <si>
    <t>Was a step-drawdown test performed before the constant rate test?</t>
  </si>
  <si>
    <t>Average Pumping Rate (m3/day):</t>
  </si>
  <si>
    <t>Extended Drawdown (m)</t>
  </si>
  <si>
    <t>Drawdown or Residual Drawdown (m)</t>
  </si>
  <si>
    <t>constant rate test</t>
  </si>
  <si>
    <t>Equations</t>
  </si>
  <si>
    <t>T = ( Q * W (u) ) / ( 4 * pi * s )</t>
  </si>
  <si>
    <t>T = ( 2.3 * Q ) / ( 4 * pi * slope )</t>
  </si>
  <si>
    <t>S = ( u * 4 * T * t ) / r^2</t>
  </si>
  <si>
    <t xml:space="preserve">S = ( 2.25 * T * to ) / r^2 </t>
  </si>
  <si>
    <t>Variables</t>
  </si>
  <si>
    <t>Match Point</t>
  </si>
  <si>
    <t>m</t>
  </si>
  <si>
    <t>s (Drawdown)</t>
  </si>
  <si>
    <t>Q (Discharge Rate)</t>
  </si>
  <si>
    <t>r (Radius)</t>
  </si>
  <si>
    <t>W(u)</t>
  </si>
  <si>
    <t>to (Intercept Time)</t>
  </si>
  <si>
    <t>1/u</t>
  </si>
  <si>
    <t>t (time)</t>
  </si>
  <si>
    <t>Q ((Discharge Rate)</t>
  </si>
  <si>
    <t>T (Transmissivity)</t>
  </si>
  <si>
    <t>S (Storativity)</t>
  </si>
  <si>
    <t>-</t>
  </si>
  <si>
    <t>min</t>
  </si>
  <si>
    <t>m3/day</t>
  </si>
  <si>
    <t>N/A</t>
  </si>
  <si>
    <t>Slope is for 1 log10 cycle of time</t>
  </si>
  <si>
    <t>m2/day</t>
  </si>
  <si>
    <t>slope (ds/dlog(t))</t>
  </si>
  <si>
    <t>Aquifer Hydraulic Paramaters</t>
  </si>
  <si>
    <t>Well Hydraulic Paramaters</t>
  </si>
  <si>
    <t>Cooper-Jacob Straight Line Method</t>
  </si>
  <si>
    <t>Theis Curve-Matching Method</t>
  </si>
  <si>
    <t>Theis Recovery Method</t>
  </si>
  <si>
    <t>100 Day DD</t>
  </si>
  <si>
    <t>Q100</t>
  </si>
  <si>
    <t>Note: Taken from radial flow time segment</t>
  </si>
  <si>
    <t>Q100 = SAD*SC = 0.7*Available DD*Q/100 Day DD</t>
  </si>
  <si>
    <t>Well Depth</t>
  </si>
  <si>
    <t>SWL</t>
  </si>
  <si>
    <t>Long Term Yield (100 day method)</t>
  </si>
  <si>
    <t>No</t>
  </si>
  <si>
    <t>Aquifer Lithology</t>
  </si>
  <si>
    <t>Shale (Nanimo Group)</t>
  </si>
  <si>
    <t>Depth to upper-most water bearing fracture (m)</t>
  </si>
  <si>
    <t>pumping rate data not available</t>
  </si>
  <si>
    <t>WTN</t>
  </si>
  <si>
    <t>Note: Data does not fit type curve for 1/u values &lt;10000</t>
  </si>
  <si>
    <t>Water bearing fracture depth</t>
  </si>
  <si>
    <t>33.480m</t>
  </si>
  <si>
    <t>Galiano Island</t>
  </si>
  <si>
    <t>Available DD = SWL-Water bearing fracture</t>
  </si>
  <si>
    <t>SLEV</t>
  </si>
  <si>
    <t>ln(t)</t>
  </si>
  <si>
    <r>
      <t>Dt</t>
    </r>
    <r>
      <rPr>
        <b/>
        <vertAlign val="subscript"/>
        <sz val="11"/>
        <rFont val="Calibri"/>
        <family val="2"/>
        <scheme val="minor"/>
      </rPr>
      <t>1</t>
    </r>
  </si>
  <si>
    <r>
      <t>Dt</t>
    </r>
    <r>
      <rPr>
        <b/>
        <vertAlign val="subscript"/>
        <sz val="11"/>
        <rFont val="Calibri"/>
        <family val="2"/>
        <scheme val="minor"/>
      </rPr>
      <t>2</t>
    </r>
  </si>
  <si>
    <r>
      <t>Ds</t>
    </r>
    <r>
      <rPr>
        <b/>
        <vertAlign val="subscript"/>
        <sz val="11"/>
        <rFont val="Calibri"/>
        <family val="2"/>
        <scheme val="minor"/>
      </rPr>
      <t>1</t>
    </r>
  </si>
  <si>
    <r>
      <t>Ds</t>
    </r>
    <r>
      <rPr>
        <b/>
        <vertAlign val="subscript"/>
        <sz val="11"/>
        <rFont val="Calibri"/>
        <family val="2"/>
        <scheme val="minor"/>
      </rPr>
      <t>2</t>
    </r>
  </si>
  <si>
    <t xml:space="preserve">ds/dt </t>
  </si>
  <si>
    <t>ds/dt  (L-Spacing = 3)</t>
  </si>
  <si>
    <r>
      <t>d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s/dt</t>
    </r>
    <r>
      <rPr>
        <b/>
        <vertAlign val="superscript"/>
        <sz val="11"/>
        <rFont val="Calibri"/>
        <family val="2"/>
        <scheme val="minor"/>
      </rPr>
      <t>2</t>
    </r>
  </si>
  <si>
    <t>ln(t/t')</t>
  </si>
  <si>
    <r>
      <t>D(t/t')</t>
    </r>
    <r>
      <rPr>
        <b/>
        <vertAlign val="subscript"/>
        <sz val="11"/>
        <rFont val="Calibri"/>
        <family val="2"/>
        <scheme val="minor"/>
      </rPr>
      <t>1</t>
    </r>
  </si>
  <si>
    <r>
      <t>D(t/t')</t>
    </r>
    <r>
      <rPr>
        <b/>
        <vertAlign val="subscript"/>
        <sz val="11"/>
        <rFont val="Calibri"/>
        <family val="2"/>
        <scheme val="minor"/>
      </rPr>
      <t>2</t>
    </r>
  </si>
  <si>
    <t xml:space="preserve">ds/d(t/t') </t>
  </si>
  <si>
    <t>ds/d(t/t')  (L-Spacing = 3)</t>
  </si>
  <si>
    <r>
      <t>d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s/d(t/t')</t>
    </r>
    <r>
      <rPr>
        <b/>
        <vertAlign val="superscript"/>
        <sz val="11"/>
        <rFont val="Calibri"/>
        <family val="2"/>
        <scheme val="minor"/>
      </rPr>
      <t>2</t>
    </r>
  </si>
  <si>
    <t>Derivative is very noisy due to the amplification of small measuments errors. Derivative will be easier to interpret with a  greater L-spacing inverval (3 was chosen)</t>
  </si>
  <si>
    <t>Fractured Sedimentary Bedrock</t>
  </si>
  <si>
    <t>slope (ds/dlog(t/t'))</t>
  </si>
  <si>
    <t>Galianp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</si>
</sst>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0.0"/>
    <numFmt numFmtId="166" formatCode="0.000"/>
    <numFmt numFmtId="167" formatCode="0.0000"/>
  </numFmts>
  <fonts count="19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eneva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vertAlign val="subscript"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4"/>
      <name val="Calibri"/>
      <family val="2"/>
      <scheme val="minor"/>
    </font>
    <font>
      <b/>
      <u/>
      <sz val="12"/>
      <name val="Arial"/>
      <family val="2"/>
    </font>
    <font>
      <sz val="10"/>
      <name val="Symbol"/>
      <family val="1"/>
      <charset val="2"/>
    </font>
    <font>
      <b/>
      <u/>
      <sz val="10"/>
      <name val="Arial"/>
      <family val="2"/>
    </font>
    <font>
      <sz val="11"/>
      <name val="Arial"/>
      <family val="2"/>
    </font>
    <font>
      <b/>
      <vertAlign val="superscript"/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C7B78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10" fillId="0" borderId="0"/>
    <xf numFmtId="0" fontId="1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14" fontId="0" fillId="2" borderId="0" xfId="0" applyNumberFormat="1" applyFill="1"/>
    <xf numFmtId="166" fontId="0" fillId="0" borderId="0" xfId="0" applyNumberFormat="1" applyAlignment="1">
      <alignment horizontal="center"/>
    </xf>
    <xf numFmtId="0" fontId="5" fillId="0" borderId="0" xfId="0" quotePrefix="1" applyFont="1" applyAlignment="1">
      <alignment horizontal="center"/>
    </xf>
    <xf numFmtId="0" fontId="8" fillId="3" borderId="0" xfId="0" applyFont="1" applyFill="1" applyAlignment="1">
      <alignment wrapText="1"/>
    </xf>
    <xf numFmtId="166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0" fontId="6" fillId="0" borderId="0" xfId="0" applyFont="1"/>
    <xf numFmtId="0" fontId="3" fillId="0" borderId="0" xfId="0" applyFont="1"/>
    <xf numFmtId="0" fontId="12" fillId="0" borderId="0" xfId="0" applyFont="1"/>
    <xf numFmtId="0" fontId="5" fillId="0" borderId="0" xfId="1" applyFont="1" applyAlignment="1">
      <alignment horizontal="center" wrapText="1"/>
    </xf>
    <xf numFmtId="0" fontId="5" fillId="0" borderId="0" xfId="0" applyFont="1"/>
    <xf numFmtId="165" fontId="5" fillId="0" borderId="0" xfId="1" applyNumberFormat="1" applyFont="1" applyAlignment="1">
      <alignment horizontal="center" wrapText="1"/>
    </xf>
    <xf numFmtId="1" fontId="5" fillId="0" borderId="0" xfId="1" applyNumberFormat="1" applyFont="1" applyAlignment="1">
      <alignment horizontal="center" wrapText="1"/>
    </xf>
    <xf numFmtId="0" fontId="3" fillId="0" borderId="0" xfId="0" applyFont="1" applyAlignment="1">
      <alignment wrapText="1"/>
    </xf>
    <xf numFmtId="0" fontId="5" fillId="4" borderId="0" xfId="0" applyFont="1" applyFill="1" applyAlignment="1">
      <alignment horizontal="center"/>
    </xf>
    <xf numFmtId="164" fontId="5" fillId="4" borderId="0" xfId="0" applyNumberFormat="1" applyFont="1" applyFill="1" applyAlignment="1">
      <alignment horizontal="center"/>
    </xf>
    <xf numFmtId="0" fontId="5" fillId="4" borderId="0" xfId="0" quotePrefix="1" applyFont="1" applyFill="1" applyAlignment="1">
      <alignment horizontal="center"/>
    </xf>
    <xf numFmtId="0" fontId="9" fillId="0" borderId="0" xfId="0" applyFont="1"/>
    <xf numFmtId="0" fontId="10" fillId="0" borderId="0" xfId="2"/>
    <xf numFmtId="0" fontId="13" fillId="0" borderId="0" xfId="2" applyFont="1"/>
    <xf numFmtId="0" fontId="10" fillId="0" borderId="1" xfId="2" applyBorder="1"/>
    <xf numFmtId="0" fontId="10" fillId="0" borderId="2" xfId="2" applyBorder="1"/>
    <xf numFmtId="0" fontId="10" fillId="0" borderId="3" xfId="2" applyBorder="1"/>
    <xf numFmtId="0" fontId="10" fillId="0" borderId="4" xfId="2" applyBorder="1"/>
    <xf numFmtId="0" fontId="10" fillId="0" borderId="5" xfId="2" applyBorder="1"/>
    <xf numFmtId="0" fontId="15" fillId="0" borderId="0" xfId="2" applyFont="1"/>
    <xf numFmtId="0" fontId="16" fillId="0" borderId="0" xfId="2" applyFont="1"/>
    <xf numFmtId="0" fontId="11" fillId="0" borderId="0" xfId="2" applyFont="1"/>
    <xf numFmtId="0" fontId="10" fillId="0" borderId="6" xfId="2" applyBorder="1"/>
    <xf numFmtId="0" fontId="10" fillId="0" borderId="7" xfId="2" applyBorder="1"/>
    <xf numFmtId="0" fontId="10" fillId="0" borderId="8" xfId="2" applyBorder="1"/>
    <xf numFmtId="0" fontId="18" fillId="0" borderId="0" xfId="0" applyFont="1"/>
    <xf numFmtId="0" fontId="14" fillId="0" borderId="0" xfId="2" applyFont="1"/>
    <xf numFmtId="0" fontId="0" fillId="0" borderId="0" xfId="0" applyAlignment="1">
      <alignment wrapText="1"/>
    </xf>
    <xf numFmtId="167" fontId="10" fillId="0" borderId="0" xfId="2" applyNumberFormat="1"/>
    <xf numFmtId="0" fontId="16" fillId="5" borderId="0" xfId="3" applyFont="1" applyFill="1" applyAlignment="1">
      <alignment horizontal="center"/>
    </xf>
    <xf numFmtId="0" fontId="6" fillId="5" borderId="0" xfId="0" applyFont="1" applyFill="1" applyAlignment="1">
      <alignment horizontal="center"/>
    </xf>
    <xf numFmtId="165" fontId="6" fillId="5" borderId="0" xfId="0" applyNumberFormat="1" applyFont="1" applyFill="1" applyAlignment="1">
      <alignment horizontal="left"/>
    </xf>
    <xf numFmtId="0" fontId="6" fillId="5" borderId="0" xfId="0" applyFont="1" applyFill="1"/>
    <xf numFmtId="166" fontId="0" fillId="5" borderId="0" xfId="0" applyNumberFormat="1" applyFill="1"/>
    <xf numFmtId="166" fontId="16" fillId="5" borderId="0" xfId="3" applyNumberFormat="1" applyFont="1" applyFill="1" applyAlignment="1">
      <alignment horizontal="center"/>
    </xf>
    <xf numFmtId="166" fontId="16" fillId="5" borderId="0" xfId="3" applyNumberFormat="1" applyFont="1" applyFill="1" applyAlignment="1">
      <alignment horizontal="center" vertical="top"/>
    </xf>
    <xf numFmtId="166" fontId="0" fillId="5" borderId="0" xfId="0" applyNumberFormat="1" applyFill="1" applyAlignment="1">
      <alignment horizontal="center"/>
    </xf>
    <xf numFmtId="2" fontId="16" fillId="6" borderId="0" xfId="3" applyNumberFormat="1" applyFont="1" applyFill="1" applyAlignment="1">
      <alignment horizontal="center" vertical="top"/>
    </xf>
    <xf numFmtId="0" fontId="16" fillId="6" borderId="0" xfId="3" applyFont="1" applyFill="1" applyAlignment="1">
      <alignment horizontal="center"/>
    </xf>
    <xf numFmtId="165" fontId="16" fillId="6" borderId="0" xfId="3" applyNumberFormat="1" applyFont="1" applyFill="1" applyAlignment="1">
      <alignment horizontal="center"/>
    </xf>
    <xf numFmtId="0" fontId="6" fillId="6" borderId="0" xfId="0" applyFont="1" applyFill="1"/>
    <xf numFmtId="166" fontId="0" fillId="6" borderId="0" xfId="0" applyNumberFormat="1" applyFill="1"/>
    <xf numFmtId="166" fontId="16" fillId="6" borderId="0" xfId="3" applyNumberFormat="1" applyFont="1" applyFill="1" applyAlignment="1">
      <alignment horizontal="center"/>
    </xf>
    <xf numFmtId="166" fontId="0" fillId="6" borderId="0" xfId="0" applyNumberFormat="1" applyFill="1" applyAlignment="1">
      <alignment horizontal="center"/>
    </xf>
    <xf numFmtId="0" fontId="16" fillId="5" borderId="9" xfId="3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6" fillId="5" borderId="9" xfId="0" applyFont="1" applyFill="1" applyBorder="1"/>
    <xf numFmtId="166" fontId="0" fillId="5" borderId="9" xfId="0" applyNumberFormat="1" applyFill="1" applyBorder="1"/>
    <xf numFmtId="166" fontId="16" fillId="5" borderId="9" xfId="3" applyNumberFormat="1" applyFont="1" applyFill="1" applyBorder="1" applyAlignment="1">
      <alignment horizontal="center"/>
    </xf>
    <xf numFmtId="166" fontId="16" fillId="5" borderId="9" xfId="3" applyNumberFormat="1" applyFont="1" applyFill="1" applyBorder="1" applyAlignment="1">
      <alignment horizontal="center" vertical="top"/>
    </xf>
    <xf numFmtId="166" fontId="0" fillId="5" borderId="9" xfId="0" applyNumberFormat="1" applyFill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/>
    <xf numFmtId="166" fontId="0" fillId="0" borderId="9" xfId="0" applyNumberFormat="1" applyBorder="1"/>
    <xf numFmtId="0" fontId="0" fillId="2" borderId="0" xfId="0" applyFill="1" applyAlignment="1">
      <alignment wrapText="1"/>
    </xf>
    <xf numFmtId="166" fontId="16" fillId="0" borderId="0" xfId="3" applyNumberFormat="1" applyFont="1" applyAlignment="1">
      <alignment horizontal="center" vertical="top"/>
    </xf>
    <xf numFmtId="166" fontId="16" fillId="0" borderId="9" xfId="3" applyNumberFormat="1" applyFont="1" applyBorder="1" applyAlignment="1">
      <alignment horizontal="center" vertical="top"/>
    </xf>
    <xf numFmtId="0" fontId="5" fillId="7" borderId="9" xfId="0" applyFont="1" applyFill="1" applyBorder="1" applyAlignment="1">
      <alignment horizontal="center"/>
    </xf>
    <xf numFmtId="0" fontId="0" fillId="8" borderId="0" xfId="0" applyFill="1"/>
    <xf numFmtId="0" fontId="0" fillId="8" borderId="9" xfId="0" applyFill="1" applyBorder="1"/>
    <xf numFmtId="0" fontId="0" fillId="5" borderId="0" xfId="0" applyFill="1"/>
    <xf numFmtId="166" fontId="6" fillId="5" borderId="0" xfId="2" applyNumberFormat="1" applyFont="1" applyFill="1" applyAlignment="1">
      <alignment horizontal="left"/>
    </xf>
    <xf numFmtId="2" fontId="6" fillId="5" borderId="0" xfId="0" applyNumberFormat="1" applyFont="1" applyFill="1"/>
    <xf numFmtId="166" fontId="3" fillId="4" borderId="0" xfId="0" applyNumberFormat="1" applyFont="1" applyFill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colors>
    <mruColors>
      <color rgb="FFFC7B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Water Level VS Time: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91453</a:t>
            </a:r>
            <a:r>
              <a:rPr lang="en-US" sz="1400" b="0" i="0" u="none" strike="noStrike" baseline="0">
                <a:solidFill>
                  <a:sysClr val="windowText" lastClr="000000"/>
                </a:solidFill>
                <a:effectLst/>
              </a:rPr>
              <a:t>, 2020-10-16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1520690315095511"/>
          <c:y val="5.31967391864930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Data'!$A$5:$A$157</c:f>
              <c:numCache>
                <c:formatCode>General</c:formatCode>
                <c:ptCount val="153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20</c:v>
                </c:pt>
                <c:pt idx="21">
                  <c:v>25</c:v>
                </c:pt>
                <c:pt idx="22">
                  <c:v>30</c:v>
                </c:pt>
                <c:pt idx="23">
                  <c:v>35</c:v>
                </c:pt>
                <c:pt idx="24">
                  <c:v>40</c:v>
                </c:pt>
                <c:pt idx="25">
                  <c:v>45</c:v>
                </c:pt>
                <c:pt idx="26">
                  <c:v>50</c:v>
                </c:pt>
                <c:pt idx="27">
                  <c:v>55</c:v>
                </c:pt>
                <c:pt idx="28">
                  <c:v>60</c:v>
                </c:pt>
                <c:pt idx="29">
                  <c:v>75</c:v>
                </c:pt>
                <c:pt idx="30">
                  <c:v>90</c:v>
                </c:pt>
                <c:pt idx="31">
                  <c:v>105</c:v>
                </c:pt>
                <c:pt idx="32">
                  <c:v>120</c:v>
                </c:pt>
                <c:pt idx="33">
                  <c:v>150</c:v>
                </c:pt>
                <c:pt idx="34">
                  <c:v>180</c:v>
                </c:pt>
                <c:pt idx="35">
                  <c:v>210</c:v>
                </c:pt>
                <c:pt idx="36">
                  <c:v>240</c:v>
                </c:pt>
                <c:pt idx="37">
                  <c:v>270</c:v>
                </c:pt>
                <c:pt idx="38">
                  <c:v>300</c:v>
                </c:pt>
                <c:pt idx="39">
                  <c:v>330</c:v>
                </c:pt>
                <c:pt idx="40">
                  <c:v>360</c:v>
                </c:pt>
                <c:pt idx="41">
                  <c:v>390</c:v>
                </c:pt>
                <c:pt idx="42">
                  <c:v>420</c:v>
                </c:pt>
                <c:pt idx="43">
                  <c:v>450</c:v>
                </c:pt>
                <c:pt idx="44">
                  <c:v>480</c:v>
                </c:pt>
                <c:pt idx="45">
                  <c:v>510</c:v>
                </c:pt>
                <c:pt idx="46">
                  <c:v>540</c:v>
                </c:pt>
                <c:pt idx="47">
                  <c:v>570</c:v>
                </c:pt>
                <c:pt idx="48">
                  <c:v>600</c:v>
                </c:pt>
                <c:pt idx="49">
                  <c:v>630</c:v>
                </c:pt>
                <c:pt idx="50">
                  <c:v>660</c:v>
                </c:pt>
                <c:pt idx="51">
                  <c:v>690</c:v>
                </c:pt>
                <c:pt idx="52">
                  <c:v>720</c:v>
                </c:pt>
                <c:pt idx="53">
                  <c:v>780</c:v>
                </c:pt>
                <c:pt idx="54">
                  <c:v>840</c:v>
                </c:pt>
                <c:pt idx="55">
                  <c:v>900</c:v>
                </c:pt>
                <c:pt idx="56">
                  <c:v>960</c:v>
                </c:pt>
                <c:pt idx="57">
                  <c:v>1020</c:v>
                </c:pt>
                <c:pt idx="58">
                  <c:v>1080</c:v>
                </c:pt>
                <c:pt idx="59">
                  <c:v>1140</c:v>
                </c:pt>
                <c:pt idx="60">
                  <c:v>1200</c:v>
                </c:pt>
                <c:pt idx="61">
                  <c:v>1260</c:v>
                </c:pt>
                <c:pt idx="62">
                  <c:v>1320</c:v>
                </c:pt>
                <c:pt idx="63">
                  <c:v>1380</c:v>
                </c:pt>
                <c:pt idx="64">
                  <c:v>1440</c:v>
                </c:pt>
                <c:pt idx="65">
                  <c:v>1500</c:v>
                </c:pt>
                <c:pt idx="66">
                  <c:v>1560</c:v>
                </c:pt>
                <c:pt idx="67">
                  <c:v>1620</c:v>
                </c:pt>
                <c:pt idx="68">
                  <c:v>1680</c:v>
                </c:pt>
                <c:pt idx="69">
                  <c:v>1740</c:v>
                </c:pt>
                <c:pt idx="70">
                  <c:v>1800</c:v>
                </c:pt>
                <c:pt idx="71">
                  <c:v>1860</c:v>
                </c:pt>
                <c:pt idx="72">
                  <c:v>1920</c:v>
                </c:pt>
                <c:pt idx="73">
                  <c:v>2040</c:v>
                </c:pt>
                <c:pt idx="74">
                  <c:v>2100</c:v>
                </c:pt>
                <c:pt idx="75">
                  <c:v>2160</c:v>
                </c:pt>
                <c:pt idx="76">
                  <c:v>2220</c:v>
                </c:pt>
                <c:pt idx="77">
                  <c:v>2280</c:v>
                </c:pt>
                <c:pt idx="78">
                  <c:v>2340</c:v>
                </c:pt>
                <c:pt idx="79">
                  <c:v>2400</c:v>
                </c:pt>
                <c:pt idx="80">
                  <c:v>2460</c:v>
                </c:pt>
                <c:pt idx="81">
                  <c:v>2520</c:v>
                </c:pt>
                <c:pt idx="82">
                  <c:v>2580</c:v>
                </c:pt>
                <c:pt idx="83">
                  <c:v>2640</c:v>
                </c:pt>
                <c:pt idx="84">
                  <c:v>2700</c:v>
                </c:pt>
                <c:pt idx="85">
                  <c:v>2760</c:v>
                </c:pt>
                <c:pt idx="86">
                  <c:v>2820</c:v>
                </c:pt>
                <c:pt idx="87">
                  <c:v>2880</c:v>
                </c:pt>
                <c:pt idx="88">
                  <c:v>2940</c:v>
                </c:pt>
                <c:pt idx="89">
                  <c:v>3000</c:v>
                </c:pt>
                <c:pt idx="90">
                  <c:v>3060</c:v>
                </c:pt>
                <c:pt idx="91">
                  <c:v>3120</c:v>
                </c:pt>
                <c:pt idx="92">
                  <c:v>3180</c:v>
                </c:pt>
                <c:pt idx="93">
                  <c:v>3240</c:v>
                </c:pt>
                <c:pt idx="94">
                  <c:v>3300</c:v>
                </c:pt>
                <c:pt idx="95">
                  <c:v>3360</c:v>
                </c:pt>
                <c:pt idx="96">
                  <c:v>3420</c:v>
                </c:pt>
                <c:pt idx="97">
                  <c:v>3480</c:v>
                </c:pt>
                <c:pt idx="98">
                  <c:v>3540</c:v>
                </c:pt>
                <c:pt idx="99">
                  <c:v>3600</c:v>
                </c:pt>
                <c:pt idx="100">
                  <c:v>3660</c:v>
                </c:pt>
                <c:pt idx="101">
                  <c:v>3720</c:v>
                </c:pt>
                <c:pt idx="102">
                  <c:v>3780</c:v>
                </c:pt>
                <c:pt idx="103">
                  <c:v>3840</c:v>
                </c:pt>
                <c:pt idx="104">
                  <c:v>3900</c:v>
                </c:pt>
                <c:pt idx="105">
                  <c:v>3960</c:v>
                </c:pt>
                <c:pt idx="106">
                  <c:v>4020</c:v>
                </c:pt>
                <c:pt idx="107">
                  <c:v>4080</c:v>
                </c:pt>
                <c:pt idx="108">
                  <c:v>4140</c:v>
                </c:pt>
                <c:pt idx="109">
                  <c:v>4200</c:v>
                </c:pt>
                <c:pt idx="110">
                  <c:v>4260</c:v>
                </c:pt>
                <c:pt idx="111">
                  <c:v>4320</c:v>
                </c:pt>
                <c:pt idx="112">
                  <c:v>4320.5</c:v>
                </c:pt>
                <c:pt idx="113">
                  <c:v>4321</c:v>
                </c:pt>
                <c:pt idx="114">
                  <c:v>4321.5</c:v>
                </c:pt>
                <c:pt idx="115">
                  <c:v>4322</c:v>
                </c:pt>
                <c:pt idx="116">
                  <c:v>4352.5</c:v>
                </c:pt>
                <c:pt idx="117">
                  <c:v>4323</c:v>
                </c:pt>
                <c:pt idx="118">
                  <c:v>4323.5</c:v>
                </c:pt>
                <c:pt idx="119">
                  <c:v>4224</c:v>
                </c:pt>
                <c:pt idx="120">
                  <c:v>4324.5</c:v>
                </c:pt>
                <c:pt idx="121">
                  <c:v>4325</c:v>
                </c:pt>
                <c:pt idx="122">
                  <c:v>4326</c:v>
                </c:pt>
                <c:pt idx="123">
                  <c:v>4327</c:v>
                </c:pt>
                <c:pt idx="124">
                  <c:v>4328</c:v>
                </c:pt>
                <c:pt idx="125">
                  <c:v>4329</c:v>
                </c:pt>
                <c:pt idx="126">
                  <c:v>4330</c:v>
                </c:pt>
                <c:pt idx="127">
                  <c:v>4331</c:v>
                </c:pt>
                <c:pt idx="128">
                  <c:v>4332</c:v>
                </c:pt>
                <c:pt idx="129">
                  <c:v>4333</c:v>
                </c:pt>
                <c:pt idx="130">
                  <c:v>4334</c:v>
                </c:pt>
                <c:pt idx="131">
                  <c:v>4335</c:v>
                </c:pt>
                <c:pt idx="132">
                  <c:v>4340</c:v>
                </c:pt>
                <c:pt idx="133">
                  <c:v>4345</c:v>
                </c:pt>
                <c:pt idx="134">
                  <c:v>4350</c:v>
                </c:pt>
                <c:pt idx="135">
                  <c:v>4355</c:v>
                </c:pt>
                <c:pt idx="136">
                  <c:v>4360</c:v>
                </c:pt>
                <c:pt idx="137">
                  <c:v>4365</c:v>
                </c:pt>
                <c:pt idx="138">
                  <c:v>4370</c:v>
                </c:pt>
                <c:pt idx="139">
                  <c:v>4375</c:v>
                </c:pt>
                <c:pt idx="140">
                  <c:v>4380</c:v>
                </c:pt>
                <c:pt idx="141">
                  <c:v>4395</c:v>
                </c:pt>
                <c:pt idx="142">
                  <c:v>4410</c:v>
                </c:pt>
                <c:pt idx="143">
                  <c:v>4425</c:v>
                </c:pt>
                <c:pt idx="144">
                  <c:v>4440</c:v>
                </c:pt>
                <c:pt idx="145">
                  <c:v>4470</c:v>
                </c:pt>
                <c:pt idx="146">
                  <c:v>4500</c:v>
                </c:pt>
                <c:pt idx="147">
                  <c:v>4530</c:v>
                </c:pt>
                <c:pt idx="148">
                  <c:v>4560</c:v>
                </c:pt>
                <c:pt idx="149">
                  <c:v>4590</c:v>
                </c:pt>
                <c:pt idx="150">
                  <c:v>4620</c:v>
                </c:pt>
                <c:pt idx="151">
                  <c:v>4650</c:v>
                </c:pt>
                <c:pt idx="152">
                  <c:v>4680</c:v>
                </c:pt>
              </c:numCache>
            </c:numRef>
          </c:xVal>
          <c:yVal>
            <c:numRef>
              <c:f>'Pumped Well Data'!$H$5:$H$157</c:f>
              <c:numCache>
                <c:formatCode>0.000</c:formatCode>
                <c:ptCount val="153"/>
                <c:pt idx="0">
                  <c:v>33.762</c:v>
                </c:pt>
                <c:pt idx="1">
                  <c:v>33.99</c:v>
                </c:pt>
                <c:pt idx="2">
                  <c:v>34.22</c:v>
                </c:pt>
                <c:pt idx="3">
                  <c:v>34.427</c:v>
                </c:pt>
                <c:pt idx="4">
                  <c:v>34.625999999999998</c:v>
                </c:pt>
                <c:pt idx="5">
                  <c:v>34.817999999999998</c:v>
                </c:pt>
                <c:pt idx="6">
                  <c:v>35.006999999999998</c:v>
                </c:pt>
                <c:pt idx="7">
                  <c:v>35.185000000000002</c:v>
                </c:pt>
                <c:pt idx="8">
                  <c:v>35.369999999999997</c:v>
                </c:pt>
                <c:pt idx="9">
                  <c:v>35.526000000000003</c:v>
                </c:pt>
                <c:pt idx="10">
                  <c:v>35.851999999999997</c:v>
                </c:pt>
                <c:pt idx="11">
                  <c:v>36.158999999999999</c:v>
                </c:pt>
                <c:pt idx="12">
                  <c:v>36.451999999999998</c:v>
                </c:pt>
                <c:pt idx="13">
                  <c:v>36.735999999999997</c:v>
                </c:pt>
                <c:pt idx="14">
                  <c:v>37.012</c:v>
                </c:pt>
                <c:pt idx="15">
                  <c:v>37.276000000000003</c:v>
                </c:pt>
                <c:pt idx="16">
                  <c:v>37.527000000000001</c:v>
                </c:pt>
                <c:pt idx="17">
                  <c:v>37.771000000000001</c:v>
                </c:pt>
                <c:pt idx="18">
                  <c:v>38.000999999999998</c:v>
                </c:pt>
                <c:pt idx="19">
                  <c:v>38.238</c:v>
                </c:pt>
                <c:pt idx="20">
                  <c:v>39.267000000000003</c:v>
                </c:pt>
                <c:pt idx="21">
                  <c:v>40.146999999999998</c:v>
                </c:pt>
                <c:pt idx="22">
                  <c:v>40.932000000000002</c:v>
                </c:pt>
                <c:pt idx="23">
                  <c:v>41.628</c:v>
                </c:pt>
                <c:pt idx="24">
                  <c:v>42.231999999999999</c:v>
                </c:pt>
                <c:pt idx="25">
                  <c:v>42.743000000000002</c:v>
                </c:pt>
                <c:pt idx="26">
                  <c:v>43.179000000000002</c:v>
                </c:pt>
                <c:pt idx="27">
                  <c:v>43.598999999999997</c:v>
                </c:pt>
                <c:pt idx="28">
                  <c:v>43.884</c:v>
                </c:pt>
                <c:pt idx="29">
                  <c:v>44.634999999999998</c:v>
                </c:pt>
                <c:pt idx="30">
                  <c:v>44.805999999999997</c:v>
                </c:pt>
                <c:pt idx="31">
                  <c:v>45.561999999999998</c:v>
                </c:pt>
                <c:pt idx="32">
                  <c:v>45.832000000000001</c:v>
                </c:pt>
                <c:pt idx="33">
                  <c:v>46.674999999999997</c:v>
                </c:pt>
                <c:pt idx="34">
                  <c:v>47.109000000000002</c:v>
                </c:pt>
                <c:pt idx="35">
                  <c:v>47.325000000000003</c:v>
                </c:pt>
                <c:pt idx="36">
                  <c:v>47.51</c:v>
                </c:pt>
                <c:pt idx="37">
                  <c:v>47.787999999999997</c:v>
                </c:pt>
                <c:pt idx="38">
                  <c:v>47.863</c:v>
                </c:pt>
                <c:pt idx="39">
                  <c:v>47.86</c:v>
                </c:pt>
                <c:pt idx="40">
                  <c:v>48.076000000000001</c:v>
                </c:pt>
                <c:pt idx="41">
                  <c:v>48.131999999999998</c:v>
                </c:pt>
                <c:pt idx="42">
                  <c:v>48.069000000000003</c:v>
                </c:pt>
                <c:pt idx="43">
                  <c:v>48.003999999999998</c:v>
                </c:pt>
                <c:pt idx="44">
                  <c:v>48.195</c:v>
                </c:pt>
                <c:pt idx="45">
                  <c:v>48.167999999999999</c:v>
                </c:pt>
                <c:pt idx="46">
                  <c:v>48.146999999999998</c:v>
                </c:pt>
                <c:pt idx="47">
                  <c:v>48.284999999999997</c:v>
                </c:pt>
                <c:pt idx="48">
                  <c:v>48.216999999999999</c:v>
                </c:pt>
                <c:pt idx="49">
                  <c:v>48.134</c:v>
                </c:pt>
                <c:pt idx="50">
                  <c:v>48.124000000000002</c:v>
                </c:pt>
                <c:pt idx="51">
                  <c:v>48.290999999999997</c:v>
                </c:pt>
                <c:pt idx="52" formatCode="General">
                  <c:v>48.212000000000003</c:v>
                </c:pt>
                <c:pt idx="53">
                  <c:v>48.094999999999999</c:v>
                </c:pt>
                <c:pt idx="54">
                  <c:v>48.296999999999997</c:v>
                </c:pt>
                <c:pt idx="55">
                  <c:v>48.176000000000002</c:v>
                </c:pt>
                <c:pt idx="56">
                  <c:v>48.292000000000002</c:v>
                </c:pt>
                <c:pt idx="57">
                  <c:v>48.24</c:v>
                </c:pt>
                <c:pt idx="58">
                  <c:v>48.161999999999999</c:v>
                </c:pt>
                <c:pt idx="59">
                  <c:v>48.097000000000001</c:v>
                </c:pt>
                <c:pt idx="60">
                  <c:v>48.05</c:v>
                </c:pt>
                <c:pt idx="61">
                  <c:v>48.244999999999997</c:v>
                </c:pt>
                <c:pt idx="62">
                  <c:v>48.281999999999996</c:v>
                </c:pt>
                <c:pt idx="63">
                  <c:v>48.183999999999997</c:v>
                </c:pt>
                <c:pt idx="64">
                  <c:v>48.375</c:v>
                </c:pt>
                <c:pt idx="65">
                  <c:v>48.470999999999997</c:v>
                </c:pt>
                <c:pt idx="66">
                  <c:v>48.49</c:v>
                </c:pt>
                <c:pt idx="67">
                  <c:v>48.468000000000004</c:v>
                </c:pt>
                <c:pt idx="68">
                  <c:v>48.555</c:v>
                </c:pt>
                <c:pt idx="69">
                  <c:v>48.369</c:v>
                </c:pt>
                <c:pt idx="70">
                  <c:v>48.274999999999999</c:v>
                </c:pt>
                <c:pt idx="71">
                  <c:v>48.594000000000001</c:v>
                </c:pt>
                <c:pt idx="72">
                  <c:v>48.587000000000003</c:v>
                </c:pt>
                <c:pt idx="73">
                  <c:v>49.069000000000003</c:v>
                </c:pt>
                <c:pt idx="74">
                  <c:v>49.252000000000002</c:v>
                </c:pt>
                <c:pt idx="75">
                  <c:v>49.088000000000001</c:v>
                </c:pt>
                <c:pt idx="76">
                  <c:v>49.241</c:v>
                </c:pt>
                <c:pt idx="77">
                  <c:v>49.112000000000002</c:v>
                </c:pt>
                <c:pt idx="78">
                  <c:v>49.317999999999998</c:v>
                </c:pt>
                <c:pt idx="79">
                  <c:v>49.167000000000002</c:v>
                </c:pt>
                <c:pt idx="80">
                  <c:v>49.040999999999997</c:v>
                </c:pt>
                <c:pt idx="81">
                  <c:v>48.997</c:v>
                </c:pt>
                <c:pt idx="82">
                  <c:v>48.942999999999998</c:v>
                </c:pt>
                <c:pt idx="83">
                  <c:v>48.905000000000001</c:v>
                </c:pt>
                <c:pt idx="84">
                  <c:v>49.155000000000001</c:v>
                </c:pt>
                <c:pt idx="85">
                  <c:v>49.024999999999999</c:v>
                </c:pt>
                <c:pt idx="86">
                  <c:v>49.226999999999997</c:v>
                </c:pt>
                <c:pt idx="87">
                  <c:v>49.533000000000001</c:v>
                </c:pt>
                <c:pt idx="88">
                  <c:v>49.848999999999997</c:v>
                </c:pt>
                <c:pt idx="89">
                  <c:v>49.645000000000003</c:v>
                </c:pt>
                <c:pt idx="90">
                  <c:v>49.631</c:v>
                </c:pt>
                <c:pt idx="91">
                  <c:v>49.465000000000003</c:v>
                </c:pt>
                <c:pt idx="92">
                  <c:v>49.609000000000002</c:v>
                </c:pt>
                <c:pt idx="93">
                  <c:v>49.475000000000001</c:v>
                </c:pt>
                <c:pt idx="94">
                  <c:v>49.445</c:v>
                </c:pt>
                <c:pt idx="95">
                  <c:v>48.088999999999999</c:v>
                </c:pt>
                <c:pt idx="96">
                  <c:v>48.445</c:v>
                </c:pt>
                <c:pt idx="97">
                  <c:v>48.463999999999999</c:v>
                </c:pt>
                <c:pt idx="98">
                  <c:v>49.631999999999998</c:v>
                </c:pt>
                <c:pt idx="99">
                  <c:v>49.624000000000002</c:v>
                </c:pt>
                <c:pt idx="100">
                  <c:v>49.57</c:v>
                </c:pt>
                <c:pt idx="101">
                  <c:v>49.393000000000001</c:v>
                </c:pt>
                <c:pt idx="102">
                  <c:v>49.383000000000003</c:v>
                </c:pt>
                <c:pt idx="103">
                  <c:v>49.500999999999998</c:v>
                </c:pt>
                <c:pt idx="104">
                  <c:v>49.36</c:v>
                </c:pt>
                <c:pt idx="105">
                  <c:v>49.265000000000001</c:v>
                </c:pt>
                <c:pt idx="106">
                  <c:v>49.23</c:v>
                </c:pt>
                <c:pt idx="107">
                  <c:v>49.451999999999998</c:v>
                </c:pt>
                <c:pt idx="108">
                  <c:v>49.316000000000003</c:v>
                </c:pt>
                <c:pt idx="109">
                  <c:v>49.31</c:v>
                </c:pt>
                <c:pt idx="110">
                  <c:v>49.42</c:v>
                </c:pt>
                <c:pt idx="111">
                  <c:v>49.597000000000001</c:v>
                </c:pt>
                <c:pt idx="112">
                  <c:v>49.328000000000003</c:v>
                </c:pt>
                <c:pt idx="113">
                  <c:v>49.07</c:v>
                </c:pt>
                <c:pt idx="114">
                  <c:v>48.832000000000001</c:v>
                </c:pt>
                <c:pt idx="115">
                  <c:v>48.604999999999997</c:v>
                </c:pt>
                <c:pt idx="116">
                  <c:v>48.405000000000001</c:v>
                </c:pt>
                <c:pt idx="117">
                  <c:v>48.197000000000003</c:v>
                </c:pt>
                <c:pt idx="118">
                  <c:v>47.984999999999999</c:v>
                </c:pt>
                <c:pt idx="119">
                  <c:v>47.81</c:v>
                </c:pt>
                <c:pt idx="120">
                  <c:v>47.618000000000002</c:v>
                </c:pt>
                <c:pt idx="121">
                  <c:v>47.439</c:v>
                </c:pt>
                <c:pt idx="122">
                  <c:v>47.08</c:v>
                </c:pt>
                <c:pt idx="123">
                  <c:v>46.756999999999998</c:v>
                </c:pt>
                <c:pt idx="124">
                  <c:v>46.438000000000002</c:v>
                </c:pt>
                <c:pt idx="125">
                  <c:v>46.146999999999998</c:v>
                </c:pt>
                <c:pt idx="126">
                  <c:v>45.865000000000002</c:v>
                </c:pt>
                <c:pt idx="127">
                  <c:v>45.613</c:v>
                </c:pt>
                <c:pt idx="128">
                  <c:v>45.335999999999999</c:v>
                </c:pt>
                <c:pt idx="129">
                  <c:v>45.09</c:v>
                </c:pt>
                <c:pt idx="130">
                  <c:v>44.860999999999997</c:v>
                </c:pt>
                <c:pt idx="131">
                  <c:v>44.634999999999998</c:v>
                </c:pt>
                <c:pt idx="132">
                  <c:v>43.628</c:v>
                </c:pt>
                <c:pt idx="133">
                  <c:v>42.771999999999998</c:v>
                </c:pt>
                <c:pt idx="134">
                  <c:v>42.101999999999997</c:v>
                </c:pt>
                <c:pt idx="135">
                  <c:v>41.59</c:v>
                </c:pt>
                <c:pt idx="136">
                  <c:v>41.121000000000002</c:v>
                </c:pt>
                <c:pt idx="137">
                  <c:v>40.76</c:v>
                </c:pt>
                <c:pt idx="138">
                  <c:v>40.4</c:v>
                </c:pt>
                <c:pt idx="139">
                  <c:v>39.609000000000002</c:v>
                </c:pt>
                <c:pt idx="140">
                  <c:v>39.746000000000002</c:v>
                </c:pt>
                <c:pt idx="141">
                  <c:v>38.941000000000003</c:v>
                </c:pt>
                <c:pt idx="142">
                  <c:v>38.337000000000003</c:v>
                </c:pt>
                <c:pt idx="143">
                  <c:v>37.841000000000001</c:v>
                </c:pt>
                <c:pt idx="144">
                  <c:v>37.54</c:v>
                </c:pt>
                <c:pt idx="145">
                  <c:v>37.121000000000002</c:v>
                </c:pt>
                <c:pt idx="146">
                  <c:v>36.768999999999998</c:v>
                </c:pt>
                <c:pt idx="147">
                  <c:v>36.555</c:v>
                </c:pt>
                <c:pt idx="148">
                  <c:v>36.195</c:v>
                </c:pt>
                <c:pt idx="149">
                  <c:v>36.884999999999998</c:v>
                </c:pt>
                <c:pt idx="150">
                  <c:v>35.838999999999999</c:v>
                </c:pt>
                <c:pt idx="151">
                  <c:v>35.685000000000002</c:v>
                </c:pt>
                <c:pt idx="152">
                  <c:v>35.457999999999998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387-4EA8-905B-1C894B5DA1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7397790564336012"/>
              <c:y val="0.903069101045792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Water Level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0" i="0" u="none" strike="noStrike" kern="1200" spc="0" baseline="0">
                <a:solidFill>
                  <a:sysClr val="windowText" lastClr="000000"/>
                </a:solidFill>
              </a:rPr>
              <a:t>Van der Kamp Method: WTN 91453</a:t>
            </a:r>
            <a:r>
              <a:rPr lang="en-US" sz="12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2020-10-16</a:t>
            </a:r>
            <a:endParaRPr lang="en-US" sz="12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1860389943533529"/>
          <c:y val="0.101528584793456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051603941827806"/>
          <c:y val="0.16835188704860166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Extended Drawdown</c:v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'Pumped Well Data'!$A$5:$A$157</c:f>
              <c:numCache>
                <c:formatCode>General</c:formatCode>
                <c:ptCount val="153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20</c:v>
                </c:pt>
                <c:pt idx="21">
                  <c:v>25</c:v>
                </c:pt>
                <c:pt idx="22">
                  <c:v>30</c:v>
                </c:pt>
                <c:pt idx="23">
                  <c:v>35</c:v>
                </c:pt>
                <c:pt idx="24">
                  <c:v>40</c:v>
                </c:pt>
                <c:pt idx="25">
                  <c:v>45</c:v>
                </c:pt>
                <c:pt idx="26">
                  <c:v>50</c:v>
                </c:pt>
                <c:pt idx="27">
                  <c:v>55</c:v>
                </c:pt>
                <c:pt idx="28">
                  <c:v>60</c:v>
                </c:pt>
                <c:pt idx="29">
                  <c:v>75</c:v>
                </c:pt>
                <c:pt idx="30">
                  <c:v>90</c:v>
                </c:pt>
                <c:pt idx="31">
                  <c:v>105</c:v>
                </c:pt>
                <c:pt idx="32">
                  <c:v>120</c:v>
                </c:pt>
                <c:pt idx="33">
                  <c:v>150</c:v>
                </c:pt>
                <c:pt idx="34">
                  <c:v>180</c:v>
                </c:pt>
                <c:pt idx="35">
                  <c:v>210</c:v>
                </c:pt>
                <c:pt idx="36">
                  <c:v>240</c:v>
                </c:pt>
                <c:pt idx="37">
                  <c:v>270</c:v>
                </c:pt>
                <c:pt idx="38">
                  <c:v>300</c:v>
                </c:pt>
                <c:pt idx="39">
                  <c:v>330</c:v>
                </c:pt>
                <c:pt idx="40">
                  <c:v>360</c:v>
                </c:pt>
                <c:pt idx="41">
                  <c:v>390</c:v>
                </c:pt>
                <c:pt idx="42">
                  <c:v>420</c:v>
                </c:pt>
                <c:pt idx="43">
                  <c:v>450</c:v>
                </c:pt>
                <c:pt idx="44">
                  <c:v>480</c:v>
                </c:pt>
                <c:pt idx="45">
                  <c:v>510</c:v>
                </c:pt>
                <c:pt idx="46">
                  <c:v>540</c:v>
                </c:pt>
                <c:pt idx="47">
                  <c:v>570</c:v>
                </c:pt>
                <c:pt idx="48">
                  <c:v>600</c:v>
                </c:pt>
                <c:pt idx="49">
                  <c:v>630</c:v>
                </c:pt>
                <c:pt idx="50">
                  <c:v>660</c:v>
                </c:pt>
                <c:pt idx="51">
                  <c:v>690</c:v>
                </c:pt>
                <c:pt idx="52">
                  <c:v>720</c:v>
                </c:pt>
                <c:pt idx="53">
                  <c:v>780</c:v>
                </c:pt>
                <c:pt idx="54">
                  <c:v>840</c:v>
                </c:pt>
                <c:pt idx="55">
                  <c:v>900</c:v>
                </c:pt>
                <c:pt idx="56">
                  <c:v>960</c:v>
                </c:pt>
                <c:pt idx="57">
                  <c:v>1020</c:v>
                </c:pt>
                <c:pt idx="58">
                  <c:v>1080</c:v>
                </c:pt>
                <c:pt idx="59">
                  <c:v>1140</c:v>
                </c:pt>
                <c:pt idx="60">
                  <c:v>1200</c:v>
                </c:pt>
                <c:pt idx="61">
                  <c:v>1260</c:v>
                </c:pt>
                <c:pt idx="62">
                  <c:v>1320</c:v>
                </c:pt>
                <c:pt idx="63">
                  <c:v>1380</c:v>
                </c:pt>
                <c:pt idx="64">
                  <c:v>1440</c:v>
                </c:pt>
                <c:pt idx="65">
                  <c:v>1500</c:v>
                </c:pt>
                <c:pt idx="66">
                  <c:v>1560</c:v>
                </c:pt>
                <c:pt idx="67">
                  <c:v>1620</c:v>
                </c:pt>
                <c:pt idx="68">
                  <c:v>1680</c:v>
                </c:pt>
                <c:pt idx="69">
                  <c:v>1740</c:v>
                </c:pt>
                <c:pt idx="70">
                  <c:v>1800</c:v>
                </c:pt>
                <c:pt idx="71">
                  <c:v>1860</c:v>
                </c:pt>
                <c:pt idx="72">
                  <c:v>1920</c:v>
                </c:pt>
                <c:pt idx="73">
                  <c:v>2040</c:v>
                </c:pt>
                <c:pt idx="74">
                  <c:v>2100</c:v>
                </c:pt>
                <c:pt idx="75">
                  <c:v>2160</c:v>
                </c:pt>
                <c:pt idx="76">
                  <c:v>2220</c:v>
                </c:pt>
                <c:pt idx="77">
                  <c:v>2280</c:v>
                </c:pt>
                <c:pt idx="78">
                  <c:v>2340</c:v>
                </c:pt>
                <c:pt idx="79">
                  <c:v>2400</c:v>
                </c:pt>
                <c:pt idx="80">
                  <c:v>2460</c:v>
                </c:pt>
                <c:pt idx="81">
                  <c:v>2520</c:v>
                </c:pt>
                <c:pt idx="82">
                  <c:v>2580</c:v>
                </c:pt>
                <c:pt idx="83">
                  <c:v>2640</c:v>
                </c:pt>
                <c:pt idx="84">
                  <c:v>2700</c:v>
                </c:pt>
                <c:pt idx="85">
                  <c:v>2760</c:v>
                </c:pt>
                <c:pt idx="86">
                  <c:v>2820</c:v>
                </c:pt>
                <c:pt idx="87">
                  <c:v>2880</c:v>
                </c:pt>
                <c:pt idx="88">
                  <c:v>2940</c:v>
                </c:pt>
                <c:pt idx="89">
                  <c:v>3000</c:v>
                </c:pt>
                <c:pt idx="90">
                  <c:v>3060</c:v>
                </c:pt>
                <c:pt idx="91">
                  <c:v>3120</c:v>
                </c:pt>
                <c:pt idx="92">
                  <c:v>3180</c:v>
                </c:pt>
                <c:pt idx="93">
                  <c:v>3240</c:v>
                </c:pt>
                <c:pt idx="94">
                  <c:v>3300</c:v>
                </c:pt>
                <c:pt idx="95">
                  <c:v>3360</c:v>
                </c:pt>
                <c:pt idx="96">
                  <c:v>3420</c:v>
                </c:pt>
                <c:pt idx="97">
                  <c:v>3480</c:v>
                </c:pt>
                <c:pt idx="98">
                  <c:v>3540</c:v>
                </c:pt>
                <c:pt idx="99">
                  <c:v>3600</c:v>
                </c:pt>
                <c:pt idx="100">
                  <c:v>3660</c:v>
                </c:pt>
                <c:pt idx="101">
                  <c:v>3720</c:v>
                </c:pt>
                <c:pt idx="102">
                  <c:v>3780</c:v>
                </c:pt>
                <c:pt idx="103">
                  <c:v>3840</c:v>
                </c:pt>
                <c:pt idx="104">
                  <c:v>3900</c:v>
                </c:pt>
                <c:pt idx="105">
                  <c:v>3960</c:v>
                </c:pt>
                <c:pt idx="106">
                  <c:v>4020</c:v>
                </c:pt>
                <c:pt idx="107">
                  <c:v>4080</c:v>
                </c:pt>
                <c:pt idx="108">
                  <c:v>4140</c:v>
                </c:pt>
                <c:pt idx="109">
                  <c:v>4200</c:v>
                </c:pt>
                <c:pt idx="110">
                  <c:v>4260</c:v>
                </c:pt>
                <c:pt idx="111">
                  <c:v>4320</c:v>
                </c:pt>
                <c:pt idx="112">
                  <c:v>4320.5</c:v>
                </c:pt>
                <c:pt idx="113">
                  <c:v>4321</c:v>
                </c:pt>
                <c:pt idx="114">
                  <c:v>4321.5</c:v>
                </c:pt>
                <c:pt idx="115">
                  <c:v>4322</c:v>
                </c:pt>
                <c:pt idx="116">
                  <c:v>4352.5</c:v>
                </c:pt>
                <c:pt idx="117">
                  <c:v>4323</c:v>
                </c:pt>
                <c:pt idx="118">
                  <c:v>4323.5</c:v>
                </c:pt>
                <c:pt idx="119">
                  <c:v>4224</c:v>
                </c:pt>
                <c:pt idx="120">
                  <c:v>4324.5</c:v>
                </c:pt>
                <c:pt idx="121">
                  <c:v>4325</c:v>
                </c:pt>
                <c:pt idx="122">
                  <c:v>4326</c:v>
                </c:pt>
                <c:pt idx="123">
                  <c:v>4327</c:v>
                </c:pt>
                <c:pt idx="124">
                  <c:v>4328</c:v>
                </c:pt>
                <c:pt idx="125">
                  <c:v>4329</c:v>
                </c:pt>
                <c:pt idx="126">
                  <c:v>4330</c:v>
                </c:pt>
                <c:pt idx="127">
                  <c:v>4331</c:v>
                </c:pt>
                <c:pt idx="128">
                  <c:v>4332</c:v>
                </c:pt>
                <c:pt idx="129">
                  <c:v>4333</c:v>
                </c:pt>
                <c:pt idx="130">
                  <c:v>4334</c:v>
                </c:pt>
                <c:pt idx="131">
                  <c:v>4335</c:v>
                </c:pt>
                <c:pt idx="132">
                  <c:v>4340</c:v>
                </c:pt>
                <c:pt idx="133">
                  <c:v>4345</c:v>
                </c:pt>
                <c:pt idx="134">
                  <c:v>4350</c:v>
                </c:pt>
                <c:pt idx="135">
                  <c:v>4355</c:v>
                </c:pt>
                <c:pt idx="136">
                  <c:v>4360</c:v>
                </c:pt>
                <c:pt idx="137">
                  <c:v>4365</c:v>
                </c:pt>
                <c:pt idx="138">
                  <c:v>4370</c:v>
                </c:pt>
                <c:pt idx="139">
                  <c:v>4375</c:v>
                </c:pt>
                <c:pt idx="140">
                  <c:v>4380</c:v>
                </c:pt>
                <c:pt idx="141">
                  <c:v>4395</c:v>
                </c:pt>
                <c:pt idx="142">
                  <c:v>4410</c:v>
                </c:pt>
                <c:pt idx="143">
                  <c:v>4425</c:v>
                </c:pt>
                <c:pt idx="144">
                  <c:v>4440</c:v>
                </c:pt>
                <c:pt idx="145">
                  <c:v>4470</c:v>
                </c:pt>
                <c:pt idx="146">
                  <c:v>4500</c:v>
                </c:pt>
                <c:pt idx="147">
                  <c:v>4530</c:v>
                </c:pt>
                <c:pt idx="148">
                  <c:v>4560</c:v>
                </c:pt>
                <c:pt idx="149">
                  <c:v>4590</c:v>
                </c:pt>
                <c:pt idx="150">
                  <c:v>4620</c:v>
                </c:pt>
                <c:pt idx="151">
                  <c:v>4650</c:v>
                </c:pt>
                <c:pt idx="152">
                  <c:v>4680</c:v>
                </c:pt>
              </c:numCache>
            </c:numRef>
          </c:xVal>
          <c:yVal>
            <c:numRef>
              <c:f>'Pumped Well Data'!$J$5:$J$157</c:f>
              <c:numCache>
                <c:formatCode>0.000</c:formatCode>
                <c:ptCount val="153"/>
                <c:pt idx="0">
                  <c:v>0.28200000000000358</c:v>
                </c:pt>
                <c:pt idx="1">
                  <c:v>0.51000000000000512</c:v>
                </c:pt>
                <c:pt idx="2">
                  <c:v>0.74000000000000199</c:v>
                </c:pt>
                <c:pt idx="3">
                  <c:v>0.94700000000000273</c:v>
                </c:pt>
                <c:pt idx="4">
                  <c:v>1.1460000000000008</c:v>
                </c:pt>
                <c:pt idx="5">
                  <c:v>1.338000000000001</c:v>
                </c:pt>
                <c:pt idx="6">
                  <c:v>1.527000000000001</c:v>
                </c:pt>
                <c:pt idx="7">
                  <c:v>1.7050000000000054</c:v>
                </c:pt>
                <c:pt idx="8">
                  <c:v>1.8900000000000006</c:v>
                </c:pt>
                <c:pt idx="9">
                  <c:v>2.0460000000000065</c:v>
                </c:pt>
                <c:pt idx="10">
                  <c:v>2.3719999999999999</c:v>
                </c:pt>
                <c:pt idx="11">
                  <c:v>2.679000000000002</c:v>
                </c:pt>
                <c:pt idx="12">
                  <c:v>2.9720000000000013</c:v>
                </c:pt>
                <c:pt idx="13">
                  <c:v>3.2560000000000002</c:v>
                </c:pt>
                <c:pt idx="14">
                  <c:v>3.5320000000000036</c:v>
                </c:pt>
                <c:pt idx="15">
                  <c:v>3.7960000000000065</c:v>
                </c:pt>
                <c:pt idx="16">
                  <c:v>4.0470000000000041</c:v>
                </c:pt>
                <c:pt idx="17">
                  <c:v>4.2910000000000039</c:v>
                </c:pt>
                <c:pt idx="18">
                  <c:v>4.5210000000000008</c:v>
                </c:pt>
                <c:pt idx="19">
                  <c:v>4.7580000000000027</c:v>
                </c:pt>
                <c:pt idx="20">
                  <c:v>5.7870000000000061</c:v>
                </c:pt>
                <c:pt idx="21">
                  <c:v>6.6670000000000016</c:v>
                </c:pt>
                <c:pt idx="22">
                  <c:v>7.4520000000000053</c:v>
                </c:pt>
                <c:pt idx="23">
                  <c:v>8.1480000000000032</c:v>
                </c:pt>
                <c:pt idx="24">
                  <c:v>8.7520000000000024</c:v>
                </c:pt>
                <c:pt idx="25">
                  <c:v>9.2630000000000052</c:v>
                </c:pt>
                <c:pt idx="26">
                  <c:v>9.6990000000000052</c:v>
                </c:pt>
                <c:pt idx="27">
                  <c:v>10.119</c:v>
                </c:pt>
                <c:pt idx="28">
                  <c:v>10.404000000000003</c:v>
                </c:pt>
                <c:pt idx="29">
                  <c:v>11.155000000000001</c:v>
                </c:pt>
                <c:pt idx="30">
                  <c:v>11.326000000000001</c:v>
                </c:pt>
                <c:pt idx="31">
                  <c:v>12.082000000000001</c:v>
                </c:pt>
                <c:pt idx="32">
                  <c:v>12.352000000000004</c:v>
                </c:pt>
                <c:pt idx="33">
                  <c:v>13.195</c:v>
                </c:pt>
                <c:pt idx="34">
                  <c:v>13.629000000000005</c:v>
                </c:pt>
                <c:pt idx="35">
                  <c:v>13.845000000000006</c:v>
                </c:pt>
                <c:pt idx="36">
                  <c:v>14.030000000000001</c:v>
                </c:pt>
                <c:pt idx="37">
                  <c:v>14.308</c:v>
                </c:pt>
                <c:pt idx="38">
                  <c:v>14.383000000000003</c:v>
                </c:pt>
                <c:pt idx="39">
                  <c:v>14.380000000000003</c:v>
                </c:pt>
                <c:pt idx="40">
                  <c:v>14.596000000000004</c:v>
                </c:pt>
                <c:pt idx="41">
                  <c:v>14.652000000000001</c:v>
                </c:pt>
                <c:pt idx="42">
                  <c:v>14.589000000000006</c:v>
                </c:pt>
                <c:pt idx="43">
                  <c:v>14.524000000000001</c:v>
                </c:pt>
                <c:pt idx="44">
                  <c:v>14.715000000000003</c:v>
                </c:pt>
                <c:pt idx="45">
                  <c:v>14.688000000000002</c:v>
                </c:pt>
                <c:pt idx="46">
                  <c:v>14.667000000000002</c:v>
                </c:pt>
                <c:pt idx="47">
                  <c:v>14.805</c:v>
                </c:pt>
                <c:pt idx="48">
                  <c:v>14.737000000000002</c:v>
                </c:pt>
                <c:pt idx="49">
                  <c:v>14.654000000000003</c:v>
                </c:pt>
                <c:pt idx="50">
                  <c:v>14.644000000000005</c:v>
                </c:pt>
                <c:pt idx="51">
                  <c:v>14.811</c:v>
                </c:pt>
                <c:pt idx="52">
                  <c:v>14.732000000000006</c:v>
                </c:pt>
                <c:pt idx="53">
                  <c:v>14.615000000000002</c:v>
                </c:pt>
                <c:pt idx="54">
                  <c:v>14.817</c:v>
                </c:pt>
                <c:pt idx="55">
                  <c:v>14.696000000000005</c:v>
                </c:pt>
                <c:pt idx="56">
                  <c:v>14.812000000000005</c:v>
                </c:pt>
                <c:pt idx="57">
                  <c:v>14.760000000000005</c:v>
                </c:pt>
                <c:pt idx="58">
                  <c:v>14.682000000000002</c:v>
                </c:pt>
                <c:pt idx="59">
                  <c:v>14.617000000000004</c:v>
                </c:pt>
                <c:pt idx="60">
                  <c:v>14.57</c:v>
                </c:pt>
                <c:pt idx="61">
                  <c:v>14.765000000000001</c:v>
                </c:pt>
                <c:pt idx="62">
                  <c:v>14.802</c:v>
                </c:pt>
                <c:pt idx="63">
                  <c:v>14.704000000000001</c:v>
                </c:pt>
                <c:pt idx="64">
                  <c:v>14.895000000000003</c:v>
                </c:pt>
                <c:pt idx="65">
                  <c:v>14.991</c:v>
                </c:pt>
                <c:pt idx="66">
                  <c:v>15.010000000000005</c:v>
                </c:pt>
                <c:pt idx="67">
                  <c:v>14.988000000000007</c:v>
                </c:pt>
                <c:pt idx="68">
                  <c:v>15.075000000000003</c:v>
                </c:pt>
                <c:pt idx="69">
                  <c:v>14.889000000000003</c:v>
                </c:pt>
                <c:pt idx="70">
                  <c:v>14.795000000000002</c:v>
                </c:pt>
                <c:pt idx="71">
                  <c:v>15.114000000000004</c:v>
                </c:pt>
                <c:pt idx="72">
                  <c:v>15.107000000000006</c:v>
                </c:pt>
                <c:pt idx="73">
                  <c:v>15.589000000000006</c:v>
                </c:pt>
                <c:pt idx="74">
                  <c:v>15.772000000000006</c:v>
                </c:pt>
                <c:pt idx="75">
                  <c:v>15.608000000000004</c:v>
                </c:pt>
                <c:pt idx="76">
                  <c:v>15.761000000000003</c:v>
                </c:pt>
                <c:pt idx="77">
                  <c:v>15.632000000000005</c:v>
                </c:pt>
                <c:pt idx="78">
                  <c:v>15.838000000000001</c:v>
                </c:pt>
                <c:pt idx="79">
                  <c:v>15.687000000000005</c:v>
                </c:pt>
                <c:pt idx="80">
                  <c:v>15.561</c:v>
                </c:pt>
                <c:pt idx="81">
                  <c:v>15.517000000000003</c:v>
                </c:pt>
                <c:pt idx="82">
                  <c:v>15.463000000000001</c:v>
                </c:pt>
                <c:pt idx="83">
                  <c:v>15.425000000000004</c:v>
                </c:pt>
                <c:pt idx="84">
                  <c:v>15.675000000000004</c:v>
                </c:pt>
                <c:pt idx="85">
                  <c:v>15.545000000000002</c:v>
                </c:pt>
                <c:pt idx="86">
                  <c:v>15.747</c:v>
                </c:pt>
                <c:pt idx="87">
                  <c:v>16.053000000000004</c:v>
                </c:pt>
                <c:pt idx="88">
                  <c:v>16.369</c:v>
                </c:pt>
                <c:pt idx="89">
                  <c:v>16.165000000000006</c:v>
                </c:pt>
                <c:pt idx="90">
                  <c:v>16.151000000000003</c:v>
                </c:pt>
                <c:pt idx="91">
                  <c:v>15.985000000000007</c:v>
                </c:pt>
                <c:pt idx="92">
                  <c:v>16.129000000000005</c:v>
                </c:pt>
                <c:pt idx="93">
                  <c:v>15.995000000000005</c:v>
                </c:pt>
                <c:pt idx="94">
                  <c:v>15.965000000000003</c:v>
                </c:pt>
                <c:pt idx="95">
                  <c:v>14.609000000000002</c:v>
                </c:pt>
                <c:pt idx="96">
                  <c:v>14.965000000000003</c:v>
                </c:pt>
                <c:pt idx="97">
                  <c:v>14.984000000000002</c:v>
                </c:pt>
                <c:pt idx="98">
                  <c:v>16.152000000000001</c:v>
                </c:pt>
                <c:pt idx="99">
                  <c:v>16.144000000000005</c:v>
                </c:pt>
                <c:pt idx="100">
                  <c:v>16.090000000000003</c:v>
                </c:pt>
                <c:pt idx="101">
                  <c:v>15.913000000000004</c:v>
                </c:pt>
                <c:pt idx="102">
                  <c:v>15.903000000000006</c:v>
                </c:pt>
                <c:pt idx="103">
                  <c:v>16.021000000000001</c:v>
                </c:pt>
                <c:pt idx="104">
                  <c:v>15.880000000000003</c:v>
                </c:pt>
                <c:pt idx="105">
                  <c:v>15.785000000000004</c:v>
                </c:pt>
                <c:pt idx="106">
                  <c:v>15.75</c:v>
                </c:pt>
                <c:pt idx="107">
                  <c:v>15.972000000000001</c:v>
                </c:pt>
                <c:pt idx="108">
                  <c:v>15.836000000000006</c:v>
                </c:pt>
                <c:pt idx="109">
                  <c:v>15.830000000000005</c:v>
                </c:pt>
                <c:pt idx="110">
                  <c:v>15.940000000000005</c:v>
                </c:pt>
                <c:pt idx="111">
                  <c:v>16.117000000000004</c:v>
                </c:pt>
                <c:pt idx="112">
                  <c:v>16.13000000000001</c:v>
                </c:pt>
                <c:pt idx="113">
                  <c:v>16.100000000000009</c:v>
                </c:pt>
                <c:pt idx="114">
                  <c:v>16.092000000000006</c:v>
                </c:pt>
                <c:pt idx="115">
                  <c:v>16.072000000000003</c:v>
                </c:pt>
                <c:pt idx="116">
                  <c:v>16.071000000000005</c:v>
                </c:pt>
                <c:pt idx="117">
                  <c:v>16.055000000000007</c:v>
                </c:pt>
                <c:pt idx="118">
                  <c:v>16.032000000000004</c:v>
                </c:pt>
                <c:pt idx="119">
                  <c:v>16.035000000000011</c:v>
                </c:pt>
                <c:pt idx="120">
                  <c:v>16.028000000000006</c:v>
                </c:pt>
                <c:pt idx="121">
                  <c:v>16.00500000000001</c:v>
                </c:pt>
                <c:pt idx="122">
                  <c:v>15.972000000000001</c:v>
                </c:pt>
                <c:pt idx="123">
                  <c:v>15.956000000000003</c:v>
                </c:pt>
                <c:pt idx="124">
                  <c:v>15.930000000000007</c:v>
                </c:pt>
                <c:pt idx="125">
                  <c:v>15.923000000000002</c:v>
                </c:pt>
                <c:pt idx="126">
                  <c:v>15.917000000000009</c:v>
                </c:pt>
                <c:pt idx="127">
                  <c:v>15.929000000000009</c:v>
                </c:pt>
                <c:pt idx="128">
                  <c:v>15.903000000000006</c:v>
                </c:pt>
                <c:pt idx="129">
                  <c:v>15.90100000000001</c:v>
                </c:pt>
                <c:pt idx="130">
                  <c:v>15.902000000000001</c:v>
                </c:pt>
                <c:pt idx="131">
                  <c:v>15.913000000000004</c:v>
                </c:pt>
                <c:pt idx="132">
                  <c:v>15.935000000000009</c:v>
                </c:pt>
                <c:pt idx="133">
                  <c:v>15.959000000000003</c:v>
                </c:pt>
                <c:pt idx="134">
                  <c:v>16.074000000000005</c:v>
                </c:pt>
                <c:pt idx="135">
                  <c:v>16.25800000000001</c:v>
                </c:pt>
                <c:pt idx="136">
                  <c:v>16.393000000000008</c:v>
                </c:pt>
                <c:pt idx="137">
                  <c:v>16.543000000000006</c:v>
                </c:pt>
                <c:pt idx="138">
                  <c:v>16.619000000000007</c:v>
                </c:pt>
                <c:pt idx="139">
                  <c:v>16.248000000000005</c:v>
                </c:pt>
                <c:pt idx="140">
                  <c:v>16.670000000000009</c:v>
                </c:pt>
                <c:pt idx="141">
                  <c:v>16.616000000000007</c:v>
                </c:pt>
                <c:pt idx="142">
                  <c:v>16.183000000000007</c:v>
                </c:pt>
                <c:pt idx="143">
                  <c:v>16.443000000000005</c:v>
                </c:pt>
                <c:pt idx="144">
                  <c:v>16.412000000000006</c:v>
                </c:pt>
                <c:pt idx="145">
                  <c:v>16.836000000000006</c:v>
                </c:pt>
                <c:pt idx="146">
                  <c:v>16.918000000000006</c:v>
                </c:pt>
                <c:pt idx="147">
                  <c:v>16.920000000000009</c:v>
                </c:pt>
                <c:pt idx="148">
                  <c:v>16.745000000000005</c:v>
                </c:pt>
                <c:pt idx="149">
                  <c:v>17.713000000000001</c:v>
                </c:pt>
                <c:pt idx="150">
                  <c:v>16.742000000000004</c:v>
                </c:pt>
                <c:pt idx="151">
                  <c:v>16.585000000000008</c:v>
                </c:pt>
                <c:pt idx="152">
                  <c:v>14.596000000000004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E3-428A-AB05-D3685151CE9C}"/>
            </c:ext>
          </c:extLst>
        </c:ser>
        <c:ser>
          <c:idx val="1"/>
          <c:order val="1"/>
          <c:tx>
            <c:v>Drawdown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Data'!$A$5:$A$157</c:f>
              <c:numCache>
                <c:formatCode>General</c:formatCode>
                <c:ptCount val="153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20</c:v>
                </c:pt>
                <c:pt idx="21">
                  <c:v>25</c:v>
                </c:pt>
                <c:pt idx="22">
                  <c:v>30</c:v>
                </c:pt>
                <c:pt idx="23">
                  <c:v>35</c:v>
                </c:pt>
                <c:pt idx="24">
                  <c:v>40</c:v>
                </c:pt>
                <c:pt idx="25">
                  <c:v>45</c:v>
                </c:pt>
                <c:pt idx="26">
                  <c:v>50</c:v>
                </c:pt>
                <c:pt idx="27">
                  <c:v>55</c:v>
                </c:pt>
                <c:pt idx="28">
                  <c:v>60</c:v>
                </c:pt>
                <c:pt idx="29">
                  <c:v>75</c:v>
                </c:pt>
                <c:pt idx="30">
                  <c:v>90</c:v>
                </c:pt>
                <c:pt idx="31">
                  <c:v>105</c:v>
                </c:pt>
                <c:pt idx="32">
                  <c:v>120</c:v>
                </c:pt>
                <c:pt idx="33">
                  <c:v>150</c:v>
                </c:pt>
                <c:pt idx="34">
                  <c:v>180</c:v>
                </c:pt>
                <c:pt idx="35">
                  <c:v>210</c:v>
                </c:pt>
                <c:pt idx="36">
                  <c:v>240</c:v>
                </c:pt>
                <c:pt idx="37">
                  <c:v>270</c:v>
                </c:pt>
                <c:pt idx="38">
                  <c:v>300</c:v>
                </c:pt>
                <c:pt idx="39">
                  <c:v>330</c:v>
                </c:pt>
                <c:pt idx="40">
                  <c:v>360</c:v>
                </c:pt>
                <c:pt idx="41">
                  <c:v>390</c:v>
                </c:pt>
                <c:pt idx="42">
                  <c:v>420</c:v>
                </c:pt>
                <c:pt idx="43">
                  <c:v>450</c:v>
                </c:pt>
                <c:pt idx="44">
                  <c:v>480</c:v>
                </c:pt>
                <c:pt idx="45">
                  <c:v>510</c:v>
                </c:pt>
                <c:pt idx="46">
                  <c:v>540</c:v>
                </c:pt>
                <c:pt idx="47">
                  <c:v>570</c:v>
                </c:pt>
                <c:pt idx="48">
                  <c:v>600</c:v>
                </c:pt>
                <c:pt idx="49">
                  <c:v>630</c:v>
                </c:pt>
                <c:pt idx="50">
                  <c:v>660</c:v>
                </c:pt>
                <c:pt idx="51">
                  <c:v>690</c:v>
                </c:pt>
                <c:pt idx="52">
                  <c:v>720</c:v>
                </c:pt>
                <c:pt idx="53">
                  <c:v>780</c:v>
                </c:pt>
                <c:pt idx="54">
                  <c:v>840</c:v>
                </c:pt>
                <c:pt idx="55">
                  <c:v>900</c:v>
                </c:pt>
                <c:pt idx="56">
                  <c:v>960</c:v>
                </c:pt>
                <c:pt idx="57">
                  <c:v>1020</c:v>
                </c:pt>
                <c:pt idx="58">
                  <c:v>1080</c:v>
                </c:pt>
                <c:pt idx="59">
                  <c:v>1140</c:v>
                </c:pt>
                <c:pt idx="60">
                  <c:v>1200</c:v>
                </c:pt>
                <c:pt idx="61">
                  <c:v>1260</c:v>
                </c:pt>
                <c:pt idx="62">
                  <c:v>1320</c:v>
                </c:pt>
                <c:pt idx="63">
                  <c:v>1380</c:v>
                </c:pt>
                <c:pt idx="64">
                  <c:v>1440</c:v>
                </c:pt>
                <c:pt idx="65">
                  <c:v>1500</c:v>
                </c:pt>
                <c:pt idx="66">
                  <c:v>1560</c:v>
                </c:pt>
                <c:pt idx="67">
                  <c:v>1620</c:v>
                </c:pt>
                <c:pt idx="68">
                  <c:v>1680</c:v>
                </c:pt>
                <c:pt idx="69">
                  <c:v>1740</c:v>
                </c:pt>
                <c:pt idx="70">
                  <c:v>1800</c:v>
                </c:pt>
                <c:pt idx="71">
                  <c:v>1860</c:v>
                </c:pt>
                <c:pt idx="72">
                  <c:v>1920</c:v>
                </c:pt>
                <c:pt idx="73">
                  <c:v>2040</c:v>
                </c:pt>
                <c:pt idx="74">
                  <c:v>2100</c:v>
                </c:pt>
                <c:pt idx="75">
                  <c:v>2160</c:v>
                </c:pt>
                <c:pt idx="76">
                  <c:v>2220</c:v>
                </c:pt>
                <c:pt idx="77">
                  <c:v>2280</c:v>
                </c:pt>
                <c:pt idx="78">
                  <c:v>2340</c:v>
                </c:pt>
                <c:pt idx="79">
                  <c:v>2400</c:v>
                </c:pt>
                <c:pt idx="80">
                  <c:v>2460</c:v>
                </c:pt>
                <c:pt idx="81">
                  <c:v>2520</c:v>
                </c:pt>
                <c:pt idx="82">
                  <c:v>2580</c:v>
                </c:pt>
                <c:pt idx="83">
                  <c:v>2640</c:v>
                </c:pt>
                <c:pt idx="84">
                  <c:v>2700</c:v>
                </c:pt>
                <c:pt idx="85">
                  <c:v>2760</c:v>
                </c:pt>
                <c:pt idx="86">
                  <c:v>2820</c:v>
                </c:pt>
                <c:pt idx="87">
                  <c:v>2880</c:v>
                </c:pt>
                <c:pt idx="88">
                  <c:v>2940</c:v>
                </c:pt>
                <c:pt idx="89">
                  <c:v>3000</c:v>
                </c:pt>
                <c:pt idx="90">
                  <c:v>3060</c:v>
                </c:pt>
                <c:pt idx="91">
                  <c:v>3120</c:v>
                </c:pt>
                <c:pt idx="92">
                  <c:v>3180</c:v>
                </c:pt>
                <c:pt idx="93">
                  <c:v>3240</c:v>
                </c:pt>
                <c:pt idx="94">
                  <c:v>3300</c:v>
                </c:pt>
                <c:pt idx="95">
                  <c:v>3360</c:v>
                </c:pt>
                <c:pt idx="96">
                  <c:v>3420</c:v>
                </c:pt>
                <c:pt idx="97">
                  <c:v>3480</c:v>
                </c:pt>
                <c:pt idx="98">
                  <c:v>3540</c:v>
                </c:pt>
                <c:pt idx="99">
                  <c:v>3600</c:v>
                </c:pt>
                <c:pt idx="100">
                  <c:v>3660</c:v>
                </c:pt>
                <c:pt idx="101">
                  <c:v>3720</c:v>
                </c:pt>
                <c:pt idx="102">
                  <c:v>3780</c:v>
                </c:pt>
                <c:pt idx="103">
                  <c:v>3840</c:v>
                </c:pt>
                <c:pt idx="104">
                  <c:v>3900</c:v>
                </c:pt>
                <c:pt idx="105">
                  <c:v>3960</c:v>
                </c:pt>
                <c:pt idx="106">
                  <c:v>4020</c:v>
                </c:pt>
                <c:pt idx="107">
                  <c:v>4080</c:v>
                </c:pt>
                <c:pt idx="108">
                  <c:v>4140</c:v>
                </c:pt>
                <c:pt idx="109">
                  <c:v>4200</c:v>
                </c:pt>
                <c:pt idx="110">
                  <c:v>4260</c:v>
                </c:pt>
                <c:pt idx="111">
                  <c:v>4320</c:v>
                </c:pt>
                <c:pt idx="112">
                  <c:v>4320.5</c:v>
                </c:pt>
                <c:pt idx="113">
                  <c:v>4321</c:v>
                </c:pt>
                <c:pt idx="114">
                  <c:v>4321.5</c:v>
                </c:pt>
                <c:pt idx="115">
                  <c:v>4322</c:v>
                </c:pt>
                <c:pt idx="116">
                  <c:v>4352.5</c:v>
                </c:pt>
                <c:pt idx="117">
                  <c:v>4323</c:v>
                </c:pt>
                <c:pt idx="118">
                  <c:v>4323.5</c:v>
                </c:pt>
                <c:pt idx="119">
                  <c:v>4224</c:v>
                </c:pt>
                <c:pt idx="120">
                  <c:v>4324.5</c:v>
                </c:pt>
                <c:pt idx="121">
                  <c:v>4325</c:v>
                </c:pt>
                <c:pt idx="122">
                  <c:v>4326</c:v>
                </c:pt>
                <c:pt idx="123">
                  <c:v>4327</c:v>
                </c:pt>
                <c:pt idx="124">
                  <c:v>4328</c:v>
                </c:pt>
                <c:pt idx="125">
                  <c:v>4329</c:v>
                </c:pt>
                <c:pt idx="126">
                  <c:v>4330</c:v>
                </c:pt>
                <c:pt idx="127">
                  <c:v>4331</c:v>
                </c:pt>
                <c:pt idx="128">
                  <c:v>4332</c:v>
                </c:pt>
                <c:pt idx="129">
                  <c:v>4333</c:v>
                </c:pt>
                <c:pt idx="130">
                  <c:v>4334</c:v>
                </c:pt>
                <c:pt idx="131">
                  <c:v>4335</c:v>
                </c:pt>
                <c:pt idx="132">
                  <c:v>4340</c:v>
                </c:pt>
                <c:pt idx="133">
                  <c:v>4345</c:v>
                </c:pt>
                <c:pt idx="134">
                  <c:v>4350</c:v>
                </c:pt>
                <c:pt idx="135">
                  <c:v>4355</c:v>
                </c:pt>
                <c:pt idx="136">
                  <c:v>4360</c:v>
                </c:pt>
                <c:pt idx="137">
                  <c:v>4365</c:v>
                </c:pt>
                <c:pt idx="138">
                  <c:v>4370</c:v>
                </c:pt>
                <c:pt idx="139">
                  <c:v>4375</c:v>
                </c:pt>
                <c:pt idx="140">
                  <c:v>4380</c:v>
                </c:pt>
                <c:pt idx="141">
                  <c:v>4395</c:v>
                </c:pt>
                <c:pt idx="142">
                  <c:v>4410</c:v>
                </c:pt>
                <c:pt idx="143">
                  <c:v>4425</c:v>
                </c:pt>
                <c:pt idx="144">
                  <c:v>4440</c:v>
                </c:pt>
                <c:pt idx="145">
                  <c:v>4470</c:v>
                </c:pt>
                <c:pt idx="146">
                  <c:v>4500</c:v>
                </c:pt>
                <c:pt idx="147">
                  <c:v>4530</c:v>
                </c:pt>
                <c:pt idx="148">
                  <c:v>4560</c:v>
                </c:pt>
                <c:pt idx="149">
                  <c:v>4590</c:v>
                </c:pt>
                <c:pt idx="150">
                  <c:v>4620</c:v>
                </c:pt>
                <c:pt idx="151">
                  <c:v>4650</c:v>
                </c:pt>
                <c:pt idx="152">
                  <c:v>4680</c:v>
                </c:pt>
              </c:numCache>
            </c:numRef>
          </c:xVal>
          <c:yVal>
            <c:numRef>
              <c:f>'Pumped Well Data'!$I$5:$I$157</c:f>
              <c:numCache>
                <c:formatCode>0.000</c:formatCode>
                <c:ptCount val="153"/>
                <c:pt idx="0">
                  <c:v>0.28200000000000358</c:v>
                </c:pt>
                <c:pt idx="1">
                  <c:v>0.51000000000000512</c:v>
                </c:pt>
                <c:pt idx="2">
                  <c:v>0.74000000000000199</c:v>
                </c:pt>
                <c:pt idx="3">
                  <c:v>0.94700000000000273</c:v>
                </c:pt>
                <c:pt idx="4">
                  <c:v>1.1460000000000008</c:v>
                </c:pt>
                <c:pt idx="5">
                  <c:v>1.338000000000001</c:v>
                </c:pt>
                <c:pt idx="6">
                  <c:v>1.527000000000001</c:v>
                </c:pt>
                <c:pt idx="7">
                  <c:v>1.7050000000000054</c:v>
                </c:pt>
                <c:pt idx="8">
                  <c:v>1.8900000000000006</c:v>
                </c:pt>
                <c:pt idx="9">
                  <c:v>2.0460000000000065</c:v>
                </c:pt>
                <c:pt idx="10">
                  <c:v>2.3719999999999999</c:v>
                </c:pt>
                <c:pt idx="11">
                  <c:v>2.679000000000002</c:v>
                </c:pt>
                <c:pt idx="12">
                  <c:v>2.9720000000000013</c:v>
                </c:pt>
                <c:pt idx="13">
                  <c:v>3.2560000000000002</c:v>
                </c:pt>
                <c:pt idx="14">
                  <c:v>3.5320000000000036</c:v>
                </c:pt>
                <c:pt idx="15">
                  <c:v>3.7960000000000065</c:v>
                </c:pt>
                <c:pt idx="16">
                  <c:v>4.0470000000000041</c:v>
                </c:pt>
                <c:pt idx="17">
                  <c:v>4.2910000000000039</c:v>
                </c:pt>
                <c:pt idx="18">
                  <c:v>4.5210000000000008</c:v>
                </c:pt>
                <c:pt idx="19">
                  <c:v>4.7580000000000027</c:v>
                </c:pt>
                <c:pt idx="20">
                  <c:v>5.7870000000000061</c:v>
                </c:pt>
                <c:pt idx="21">
                  <c:v>6.6670000000000016</c:v>
                </c:pt>
                <c:pt idx="22">
                  <c:v>7.4520000000000053</c:v>
                </c:pt>
                <c:pt idx="23">
                  <c:v>8.1480000000000032</c:v>
                </c:pt>
                <c:pt idx="24">
                  <c:v>8.7520000000000024</c:v>
                </c:pt>
                <c:pt idx="25">
                  <c:v>9.2630000000000052</c:v>
                </c:pt>
                <c:pt idx="26">
                  <c:v>9.6990000000000052</c:v>
                </c:pt>
                <c:pt idx="27">
                  <c:v>10.119</c:v>
                </c:pt>
                <c:pt idx="28">
                  <c:v>10.404000000000003</c:v>
                </c:pt>
                <c:pt idx="29">
                  <c:v>11.155000000000001</c:v>
                </c:pt>
                <c:pt idx="30">
                  <c:v>11.326000000000001</c:v>
                </c:pt>
                <c:pt idx="31">
                  <c:v>12.082000000000001</c:v>
                </c:pt>
                <c:pt idx="32">
                  <c:v>12.352000000000004</c:v>
                </c:pt>
                <c:pt idx="33">
                  <c:v>13.195</c:v>
                </c:pt>
                <c:pt idx="34">
                  <c:v>13.629000000000005</c:v>
                </c:pt>
                <c:pt idx="35">
                  <c:v>13.845000000000006</c:v>
                </c:pt>
                <c:pt idx="36">
                  <c:v>14.030000000000001</c:v>
                </c:pt>
                <c:pt idx="37">
                  <c:v>14.308</c:v>
                </c:pt>
                <c:pt idx="38">
                  <c:v>14.383000000000003</c:v>
                </c:pt>
                <c:pt idx="39">
                  <c:v>14.380000000000003</c:v>
                </c:pt>
                <c:pt idx="40">
                  <c:v>14.596000000000004</c:v>
                </c:pt>
                <c:pt idx="41">
                  <c:v>14.652000000000001</c:v>
                </c:pt>
                <c:pt idx="42">
                  <c:v>14.589000000000006</c:v>
                </c:pt>
                <c:pt idx="43">
                  <c:v>14.524000000000001</c:v>
                </c:pt>
                <c:pt idx="44">
                  <c:v>14.715000000000003</c:v>
                </c:pt>
                <c:pt idx="45">
                  <c:v>14.688000000000002</c:v>
                </c:pt>
                <c:pt idx="46">
                  <c:v>14.667000000000002</c:v>
                </c:pt>
                <c:pt idx="47">
                  <c:v>14.805</c:v>
                </c:pt>
                <c:pt idx="48">
                  <c:v>14.737000000000002</c:v>
                </c:pt>
                <c:pt idx="49">
                  <c:v>14.654000000000003</c:v>
                </c:pt>
                <c:pt idx="50">
                  <c:v>14.644000000000005</c:v>
                </c:pt>
                <c:pt idx="51">
                  <c:v>14.811</c:v>
                </c:pt>
                <c:pt idx="52">
                  <c:v>14.732000000000006</c:v>
                </c:pt>
                <c:pt idx="53">
                  <c:v>14.615000000000002</c:v>
                </c:pt>
                <c:pt idx="54">
                  <c:v>14.817</c:v>
                </c:pt>
                <c:pt idx="55">
                  <c:v>14.696000000000005</c:v>
                </c:pt>
                <c:pt idx="56">
                  <c:v>14.812000000000005</c:v>
                </c:pt>
                <c:pt idx="57">
                  <c:v>14.760000000000005</c:v>
                </c:pt>
                <c:pt idx="58">
                  <c:v>14.682000000000002</c:v>
                </c:pt>
                <c:pt idx="59">
                  <c:v>14.617000000000004</c:v>
                </c:pt>
                <c:pt idx="60">
                  <c:v>14.57</c:v>
                </c:pt>
                <c:pt idx="61">
                  <c:v>14.765000000000001</c:v>
                </c:pt>
                <c:pt idx="62">
                  <c:v>14.802</c:v>
                </c:pt>
                <c:pt idx="63">
                  <c:v>14.704000000000001</c:v>
                </c:pt>
                <c:pt idx="64">
                  <c:v>14.895000000000003</c:v>
                </c:pt>
                <c:pt idx="65">
                  <c:v>14.991</c:v>
                </c:pt>
                <c:pt idx="66">
                  <c:v>15.010000000000005</c:v>
                </c:pt>
                <c:pt idx="67">
                  <c:v>14.988000000000007</c:v>
                </c:pt>
                <c:pt idx="68">
                  <c:v>15.075000000000003</c:v>
                </c:pt>
                <c:pt idx="69">
                  <c:v>14.889000000000003</c:v>
                </c:pt>
                <c:pt idx="70">
                  <c:v>14.795000000000002</c:v>
                </c:pt>
                <c:pt idx="71">
                  <c:v>15.114000000000004</c:v>
                </c:pt>
                <c:pt idx="72">
                  <c:v>15.107000000000006</c:v>
                </c:pt>
                <c:pt idx="73">
                  <c:v>15.589000000000006</c:v>
                </c:pt>
                <c:pt idx="74">
                  <c:v>15.772000000000006</c:v>
                </c:pt>
                <c:pt idx="75">
                  <c:v>15.608000000000004</c:v>
                </c:pt>
                <c:pt idx="76">
                  <c:v>15.761000000000003</c:v>
                </c:pt>
                <c:pt idx="77">
                  <c:v>15.632000000000005</c:v>
                </c:pt>
                <c:pt idx="78">
                  <c:v>15.838000000000001</c:v>
                </c:pt>
                <c:pt idx="79">
                  <c:v>15.687000000000005</c:v>
                </c:pt>
                <c:pt idx="80">
                  <c:v>15.561</c:v>
                </c:pt>
                <c:pt idx="81">
                  <c:v>15.517000000000003</c:v>
                </c:pt>
                <c:pt idx="82">
                  <c:v>15.463000000000001</c:v>
                </c:pt>
                <c:pt idx="83">
                  <c:v>15.425000000000004</c:v>
                </c:pt>
                <c:pt idx="84">
                  <c:v>15.675000000000004</c:v>
                </c:pt>
                <c:pt idx="85">
                  <c:v>15.545000000000002</c:v>
                </c:pt>
                <c:pt idx="86">
                  <c:v>15.747</c:v>
                </c:pt>
                <c:pt idx="87">
                  <c:v>16.053000000000004</c:v>
                </c:pt>
                <c:pt idx="88">
                  <c:v>16.369</c:v>
                </c:pt>
                <c:pt idx="89">
                  <c:v>16.165000000000006</c:v>
                </c:pt>
                <c:pt idx="90">
                  <c:v>16.151000000000003</c:v>
                </c:pt>
                <c:pt idx="91">
                  <c:v>15.985000000000007</c:v>
                </c:pt>
                <c:pt idx="92">
                  <c:v>16.129000000000005</c:v>
                </c:pt>
                <c:pt idx="93">
                  <c:v>15.995000000000005</c:v>
                </c:pt>
                <c:pt idx="94">
                  <c:v>15.965000000000003</c:v>
                </c:pt>
                <c:pt idx="95">
                  <c:v>14.609000000000002</c:v>
                </c:pt>
                <c:pt idx="96">
                  <c:v>14.965000000000003</c:v>
                </c:pt>
                <c:pt idx="97">
                  <c:v>14.984000000000002</c:v>
                </c:pt>
                <c:pt idx="98">
                  <c:v>16.152000000000001</c:v>
                </c:pt>
                <c:pt idx="99">
                  <c:v>16.144000000000005</c:v>
                </c:pt>
                <c:pt idx="100">
                  <c:v>16.090000000000003</c:v>
                </c:pt>
                <c:pt idx="101">
                  <c:v>15.913000000000004</c:v>
                </c:pt>
                <c:pt idx="102">
                  <c:v>15.903000000000006</c:v>
                </c:pt>
                <c:pt idx="103">
                  <c:v>16.021000000000001</c:v>
                </c:pt>
                <c:pt idx="104">
                  <c:v>15.880000000000003</c:v>
                </c:pt>
                <c:pt idx="105">
                  <c:v>15.785000000000004</c:v>
                </c:pt>
                <c:pt idx="106">
                  <c:v>15.75</c:v>
                </c:pt>
                <c:pt idx="107">
                  <c:v>15.972000000000001</c:v>
                </c:pt>
                <c:pt idx="108">
                  <c:v>15.836000000000006</c:v>
                </c:pt>
                <c:pt idx="109">
                  <c:v>15.830000000000005</c:v>
                </c:pt>
                <c:pt idx="110">
                  <c:v>15.940000000000005</c:v>
                </c:pt>
                <c:pt idx="111">
                  <c:v>16.117000000000004</c:v>
                </c:pt>
                <c:pt idx="112" formatCode="0.00">
                  <c:v>15.848000000000006</c:v>
                </c:pt>
                <c:pt idx="113" formatCode="0.00">
                  <c:v>15.590000000000003</c:v>
                </c:pt>
                <c:pt idx="114" formatCode="0.00">
                  <c:v>15.352000000000004</c:v>
                </c:pt>
                <c:pt idx="115" formatCode="0.00">
                  <c:v>15.125</c:v>
                </c:pt>
                <c:pt idx="116" formatCode="0.00">
                  <c:v>14.925000000000004</c:v>
                </c:pt>
                <c:pt idx="117" formatCode="0.00">
                  <c:v>14.717000000000006</c:v>
                </c:pt>
                <c:pt idx="118" formatCode="0.00">
                  <c:v>14.505000000000003</c:v>
                </c:pt>
                <c:pt idx="119" formatCode="0.00">
                  <c:v>14.330000000000005</c:v>
                </c:pt>
                <c:pt idx="120" formatCode="0.00">
                  <c:v>14.138000000000005</c:v>
                </c:pt>
                <c:pt idx="121" formatCode="0.00">
                  <c:v>13.959000000000003</c:v>
                </c:pt>
                <c:pt idx="122" formatCode="0.00">
                  <c:v>13.600000000000001</c:v>
                </c:pt>
                <c:pt idx="123" formatCode="0.00">
                  <c:v>13.277000000000001</c:v>
                </c:pt>
                <c:pt idx="124" formatCode="0.00">
                  <c:v>12.958000000000006</c:v>
                </c:pt>
                <c:pt idx="125" formatCode="0.00">
                  <c:v>12.667000000000002</c:v>
                </c:pt>
                <c:pt idx="126" formatCode="0.00">
                  <c:v>12.385000000000005</c:v>
                </c:pt>
                <c:pt idx="127" formatCode="0.00">
                  <c:v>12.133000000000003</c:v>
                </c:pt>
                <c:pt idx="128" formatCode="0.00">
                  <c:v>11.856000000000002</c:v>
                </c:pt>
                <c:pt idx="129" formatCode="0.00">
                  <c:v>11.610000000000007</c:v>
                </c:pt>
                <c:pt idx="130" formatCode="0.00">
                  <c:v>11.381</c:v>
                </c:pt>
                <c:pt idx="131" formatCode="0.00">
                  <c:v>11.155000000000001</c:v>
                </c:pt>
                <c:pt idx="132" formatCode="0.00">
                  <c:v>10.148000000000003</c:v>
                </c:pt>
                <c:pt idx="133" formatCode="0.00">
                  <c:v>9.2920000000000016</c:v>
                </c:pt>
                <c:pt idx="134" formatCode="0.00">
                  <c:v>8.6219999999999999</c:v>
                </c:pt>
                <c:pt idx="135" formatCode="0.00">
                  <c:v>8.1100000000000065</c:v>
                </c:pt>
                <c:pt idx="136" formatCode="0.00">
                  <c:v>7.6410000000000053</c:v>
                </c:pt>
                <c:pt idx="137" formatCode="0.00">
                  <c:v>7.2800000000000011</c:v>
                </c:pt>
                <c:pt idx="138" formatCode="0.00">
                  <c:v>6.9200000000000017</c:v>
                </c:pt>
                <c:pt idx="139" formatCode="0.00">
                  <c:v>6.1290000000000049</c:v>
                </c:pt>
                <c:pt idx="140" formatCode="0.00">
                  <c:v>6.2660000000000053</c:v>
                </c:pt>
                <c:pt idx="141" formatCode="0.00">
                  <c:v>5.4610000000000056</c:v>
                </c:pt>
                <c:pt idx="142" formatCode="0.00">
                  <c:v>4.8570000000000064</c:v>
                </c:pt>
                <c:pt idx="143" formatCode="0.00">
                  <c:v>4.3610000000000042</c:v>
                </c:pt>
                <c:pt idx="144" formatCode="0.00">
                  <c:v>4.0600000000000023</c:v>
                </c:pt>
                <c:pt idx="145" formatCode="0.00">
                  <c:v>3.6410000000000053</c:v>
                </c:pt>
                <c:pt idx="146" formatCode="0.00">
                  <c:v>3.2890000000000015</c:v>
                </c:pt>
                <c:pt idx="147" formatCode="0.00">
                  <c:v>3.0750000000000028</c:v>
                </c:pt>
                <c:pt idx="148" formatCode="0.00">
                  <c:v>2.7150000000000034</c:v>
                </c:pt>
                <c:pt idx="149" formatCode="0.00">
                  <c:v>3.4050000000000011</c:v>
                </c:pt>
                <c:pt idx="150" formatCode="0.00">
                  <c:v>2.3590000000000018</c:v>
                </c:pt>
                <c:pt idx="151" formatCode="0.00">
                  <c:v>2.2050000000000054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A2-4A6B-9C6E-0F1C4AF2BF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2"/>
                <c:tx>
                  <c:v>Tide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Data'!$A$5:$A$116</c15:sqref>
                        </c15:formulaRef>
                      </c:ext>
                    </c:extLst>
                    <c:numCache>
                      <c:formatCode>General</c:formatCode>
                      <c:ptCount val="112"/>
                      <c:pt idx="0">
                        <c:v>0.5</c:v>
                      </c:pt>
                      <c:pt idx="1">
                        <c:v>1</c:v>
                      </c:pt>
                      <c:pt idx="2">
                        <c:v>1.5</c:v>
                      </c:pt>
                      <c:pt idx="3">
                        <c:v>2</c:v>
                      </c:pt>
                      <c:pt idx="4">
                        <c:v>2.5</c:v>
                      </c:pt>
                      <c:pt idx="5">
                        <c:v>3</c:v>
                      </c:pt>
                      <c:pt idx="6">
                        <c:v>3.5</c:v>
                      </c:pt>
                      <c:pt idx="7">
                        <c:v>4</c:v>
                      </c:pt>
                      <c:pt idx="8">
                        <c:v>4.5</c:v>
                      </c:pt>
                      <c:pt idx="9">
                        <c:v>5</c:v>
                      </c:pt>
                      <c:pt idx="10">
                        <c:v>6</c:v>
                      </c:pt>
                      <c:pt idx="11">
                        <c:v>7</c:v>
                      </c:pt>
                      <c:pt idx="12">
                        <c:v>8</c:v>
                      </c:pt>
                      <c:pt idx="13">
                        <c:v>9</c:v>
                      </c:pt>
                      <c:pt idx="14">
                        <c:v>10</c:v>
                      </c:pt>
                      <c:pt idx="15">
                        <c:v>11</c:v>
                      </c:pt>
                      <c:pt idx="16">
                        <c:v>12</c:v>
                      </c:pt>
                      <c:pt idx="17">
                        <c:v>13</c:v>
                      </c:pt>
                      <c:pt idx="18">
                        <c:v>14</c:v>
                      </c:pt>
                      <c:pt idx="19">
                        <c:v>15</c:v>
                      </c:pt>
                      <c:pt idx="20">
                        <c:v>20</c:v>
                      </c:pt>
                      <c:pt idx="21">
                        <c:v>25</c:v>
                      </c:pt>
                      <c:pt idx="22">
                        <c:v>30</c:v>
                      </c:pt>
                      <c:pt idx="23">
                        <c:v>35</c:v>
                      </c:pt>
                      <c:pt idx="24">
                        <c:v>40</c:v>
                      </c:pt>
                      <c:pt idx="25">
                        <c:v>45</c:v>
                      </c:pt>
                      <c:pt idx="26">
                        <c:v>50</c:v>
                      </c:pt>
                      <c:pt idx="27">
                        <c:v>55</c:v>
                      </c:pt>
                      <c:pt idx="28">
                        <c:v>60</c:v>
                      </c:pt>
                      <c:pt idx="29">
                        <c:v>75</c:v>
                      </c:pt>
                      <c:pt idx="30">
                        <c:v>90</c:v>
                      </c:pt>
                      <c:pt idx="31">
                        <c:v>105</c:v>
                      </c:pt>
                      <c:pt idx="32">
                        <c:v>120</c:v>
                      </c:pt>
                      <c:pt idx="33">
                        <c:v>150</c:v>
                      </c:pt>
                      <c:pt idx="34">
                        <c:v>180</c:v>
                      </c:pt>
                      <c:pt idx="35">
                        <c:v>210</c:v>
                      </c:pt>
                      <c:pt idx="36">
                        <c:v>240</c:v>
                      </c:pt>
                      <c:pt idx="37">
                        <c:v>270</c:v>
                      </c:pt>
                      <c:pt idx="38">
                        <c:v>300</c:v>
                      </c:pt>
                      <c:pt idx="39">
                        <c:v>330</c:v>
                      </c:pt>
                      <c:pt idx="40">
                        <c:v>360</c:v>
                      </c:pt>
                      <c:pt idx="41">
                        <c:v>390</c:v>
                      </c:pt>
                      <c:pt idx="42">
                        <c:v>420</c:v>
                      </c:pt>
                      <c:pt idx="43">
                        <c:v>450</c:v>
                      </c:pt>
                      <c:pt idx="44">
                        <c:v>480</c:v>
                      </c:pt>
                      <c:pt idx="45">
                        <c:v>510</c:v>
                      </c:pt>
                      <c:pt idx="46">
                        <c:v>540</c:v>
                      </c:pt>
                      <c:pt idx="47">
                        <c:v>570</c:v>
                      </c:pt>
                      <c:pt idx="48">
                        <c:v>600</c:v>
                      </c:pt>
                      <c:pt idx="49">
                        <c:v>630</c:v>
                      </c:pt>
                      <c:pt idx="50">
                        <c:v>660</c:v>
                      </c:pt>
                      <c:pt idx="51">
                        <c:v>690</c:v>
                      </c:pt>
                      <c:pt idx="52">
                        <c:v>720</c:v>
                      </c:pt>
                      <c:pt idx="53">
                        <c:v>780</c:v>
                      </c:pt>
                      <c:pt idx="54">
                        <c:v>840</c:v>
                      </c:pt>
                      <c:pt idx="55">
                        <c:v>900</c:v>
                      </c:pt>
                      <c:pt idx="56">
                        <c:v>960</c:v>
                      </c:pt>
                      <c:pt idx="57">
                        <c:v>1020</c:v>
                      </c:pt>
                      <c:pt idx="58">
                        <c:v>1080</c:v>
                      </c:pt>
                      <c:pt idx="59">
                        <c:v>1140</c:v>
                      </c:pt>
                      <c:pt idx="60">
                        <c:v>1200</c:v>
                      </c:pt>
                      <c:pt idx="61">
                        <c:v>1260</c:v>
                      </c:pt>
                      <c:pt idx="62">
                        <c:v>1320</c:v>
                      </c:pt>
                      <c:pt idx="63">
                        <c:v>1380</c:v>
                      </c:pt>
                      <c:pt idx="64">
                        <c:v>1440</c:v>
                      </c:pt>
                      <c:pt idx="65">
                        <c:v>1500</c:v>
                      </c:pt>
                      <c:pt idx="66">
                        <c:v>1560</c:v>
                      </c:pt>
                      <c:pt idx="67">
                        <c:v>1620</c:v>
                      </c:pt>
                      <c:pt idx="68">
                        <c:v>1680</c:v>
                      </c:pt>
                      <c:pt idx="69">
                        <c:v>1740</c:v>
                      </c:pt>
                      <c:pt idx="70">
                        <c:v>1800</c:v>
                      </c:pt>
                      <c:pt idx="71">
                        <c:v>1860</c:v>
                      </c:pt>
                      <c:pt idx="72">
                        <c:v>1920</c:v>
                      </c:pt>
                      <c:pt idx="73">
                        <c:v>2040</c:v>
                      </c:pt>
                      <c:pt idx="74">
                        <c:v>2100</c:v>
                      </c:pt>
                      <c:pt idx="75">
                        <c:v>2160</c:v>
                      </c:pt>
                      <c:pt idx="76">
                        <c:v>2220</c:v>
                      </c:pt>
                      <c:pt idx="77">
                        <c:v>2280</c:v>
                      </c:pt>
                      <c:pt idx="78">
                        <c:v>2340</c:v>
                      </c:pt>
                      <c:pt idx="79">
                        <c:v>2400</c:v>
                      </c:pt>
                      <c:pt idx="80">
                        <c:v>2460</c:v>
                      </c:pt>
                      <c:pt idx="81">
                        <c:v>2520</c:v>
                      </c:pt>
                      <c:pt idx="82">
                        <c:v>2580</c:v>
                      </c:pt>
                      <c:pt idx="83">
                        <c:v>2640</c:v>
                      </c:pt>
                      <c:pt idx="84">
                        <c:v>2700</c:v>
                      </c:pt>
                      <c:pt idx="85">
                        <c:v>2760</c:v>
                      </c:pt>
                      <c:pt idx="86">
                        <c:v>2820</c:v>
                      </c:pt>
                      <c:pt idx="87">
                        <c:v>2880</c:v>
                      </c:pt>
                      <c:pt idx="88">
                        <c:v>2940</c:v>
                      </c:pt>
                      <c:pt idx="89">
                        <c:v>3000</c:v>
                      </c:pt>
                      <c:pt idx="90">
                        <c:v>3060</c:v>
                      </c:pt>
                      <c:pt idx="91">
                        <c:v>3120</c:v>
                      </c:pt>
                      <c:pt idx="92">
                        <c:v>3180</c:v>
                      </c:pt>
                      <c:pt idx="93">
                        <c:v>3240</c:v>
                      </c:pt>
                      <c:pt idx="94">
                        <c:v>3300</c:v>
                      </c:pt>
                      <c:pt idx="95">
                        <c:v>3360</c:v>
                      </c:pt>
                      <c:pt idx="96">
                        <c:v>3420</c:v>
                      </c:pt>
                      <c:pt idx="97">
                        <c:v>3480</c:v>
                      </c:pt>
                      <c:pt idx="98">
                        <c:v>3540</c:v>
                      </c:pt>
                      <c:pt idx="99">
                        <c:v>3600</c:v>
                      </c:pt>
                      <c:pt idx="100">
                        <c:v>3660</c:v>
                      </c:pt>
                      <c:pt idx="101">
                        <c:v>3720</c:v>
                      </c:pt>
                      <c:pt idx="102">
                        <c:v>3780</c:v>
                      </c:pt>
                      <c:pt idx="103">
                        <c:v>3840</c:v>
                      </c:pt>
                      <c:pt idx="104">
                        <c:v>3900</c:v>
                      </c:pt>
                      <c:pt idx="105">
                        <c:v>3960</c:v>
                      </c:pt>
                      <c:pt idx="106">
                        <c:v>4020</c:v>
                      </c:pt>
                      <c:pt idx="107">
                        <c:v>4080</c:v>
                      </c:pt>
                      <c:pt idx="108">
                        <c:v>4140</c:v>
                      </c:pt>
                      <c:pt idx="109">
                        <c:v>4200</c:v>
                      </c:pt>
                      <c:pt idx="110">
                        <c:v>4260</c:v>
                      </c:pt>
                      <c:pt idx="111">
                        <c:v>4320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Data'!$Z$6:$Z$116</c15:sqref>
                        </c15:formulaRef>
                      </c:ext>
                    </c:extLst>
                    <c:numCache>
                      <c:formatCode>General</c:formatCode>
                      <c:ptCount val="111"/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E0F9-4B10-B769-987213AB1F40}"/>
                  </c:ext>
                </c:extLst>
              </c15:ser>
            </c15:filteredScatterSeries>
          </c:ext>
        </c:extLst>
      </c:scatterChart>
      <c:valAx>
        <c:axId val="1782636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50098567789811366"/>
              <c:y val="0.8705018889712975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7425137900376336"/>
          <c:y val="0.71282611282716069"/>
          <c:w val="0.17986388713296922"/>
          <c:h val="8.566534299773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2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>
                <a:solidFill>
                  <a:sysClr val="windowText" lastClr="000000"/>
                </a:solidFill>
              </a:rPr>
              <a:t>Water Level and Extended Drawdown VS Time</a:t>
            </a:r>
            <a:r>
              <a:rPr lang="en-US" sz="1400" b="0" i="0" u="none" strike="noStrike" baseline="0">
                <a:solidFill>
                  <a:sysClr val="windowText" lastClr="000000"/>
                </a:solidFill>
                <a:effectLst/>
              </a:rPr>
              <a:t>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91453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2022-10-27</a:t>
            </a:r>
            <a:endParaRPr lang="en-CA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3077924499138741"/>
          <c:y val="3.30820745430310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2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n-CA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Measured Water Level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'Pumped Well Data'!$A$6:$A$157</c:f>
              <c:numCache>
                <c:formatCode>General</c:formatCode>
                <c:ptCount val="152"/>
                <c:pt idx="0">
                  <c:v>1</c:v>
                </c:pt>
                <c:pt idx="1">
                  <c:v>1.5</c:v>
                </c:pt>
                <c:pt idx="2">
                  <c:v>2</c:v>
                </c:pt>
                <c:pt idx="3">
                  <c:v>2.5</c:v>
                </c:pt>
                <c:pt idx="4">
                  <c:v>3</c:v>
                </c:pt>
                <c:pt idx="5">
                  <c:v>3.5</c:v>
                </c:pt>
                <c:pt idx="6">
                  <c:v>4</c:v>
                </c:pt>
                <c:pt idx="7">
                  <c:v>4.5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20</c:v>
                </c:pt>
                <c:pt idx="20">
                  <c:v>25</c:v>
                </c:pt>
                <c:pt idx="21">
                  <c:v>30</c:v>
                </c:pt>
                <c:pt idx="22">
                  <c:v>35</c:v>
                </c:pt>
                <c:pt idx="23">
                  <c:v>40</c:v>
                </c:pt>
                <c:pt idx="24">
                  <c:v>45</c:v>
                </c:pt>
                <c:pt idx="25">
                  <c:v>50</c:v>
                </c:pt>
                <c:pt idx="26">
                  <c:v>55</c:v>
                </c:pt>
                <c:pt idx="27">
                  <c:v>60</c:v>
                </c:pt>
                <c:pt idx="28">
                  <c:v>75</c:v>
                </c:pt>
                <c:pt idx="29">
                  <c:v>90</c:v>
                </c:pt>
                <c:pt idx="30">
                  <c:v>105</c:v>
                </c:pt>
                <c:pt idx="31">
                  <c:v>120</c:v>
                </c:pt>
                <c:pt idx="32">
                  <c:v>150</c:v>
                </c:pt>
                <c:pt idx="33">
                  <c:v>180</c:v>
                </c:pt>
                <c:pt idx="34">
                  <c:v>210</c:v>
                </c:pt>
                <c:pt idx="35">
                  <c:v>240</c:v>
                </c:pt>
                <c:pt idx="36">
                  <c:v>270</c:v>
                </c:pt>
                <c:pt idx="37">
                  <c:v>300</c:v>
                </c:pt>
                <c:pt idx="38">
                  <c:v>330</c:v>
                </c:pt>
                <c:pt idx="39">
                  <c:v>360</c:v>
                </c:pt>
                <c:pt idx="40">
                  <c:v>390</c:v>
                </c:pt>
                <c:pt idx="41">
                  <c:v>420</c:v>
                </c:pt>
                <c:pt idx="42">
                  <c:v>450</c:v>
                </c:pt>
                <c:pt idx="43">
                  <c:v>480</c:v>
                </c:pt>
                <c:pt idx="44">
                  <c:v>510</c:v>
                </c:pt>
                <c:pt idx="45">
                  <c:v>540</c:v>
                </c:pt>
                <c:pt idx="46">
                  <c:v>570</c:v>
                </c:pt>
                <c:pt idx="47">
                  <c:v>600</c:v>
                </c:pt>
                <c:pt idx="48">
                  <c:v>630</c:v>
                </c:pt>
                <c:pt idx="49">
                  <c:v>660</c:v>
                </c:pt>
                <c:pt idx="50">
                  <c:v>690</c:v>
                </c:pt>
                <c:pt idx="51">
                  <c:v>720</c:v>
                </c:pt>
                <c:pt idx="52">
                  <c:v>780</c:v>
                </c:pt>
                <c:pt idx="53">
                  <c:v>840</c:v>
                </c:pt>
                <c:pt idx="54">
                  <c:v>900</c:v>
                </c:pt>
                <c:pt idx="55">
                  <c:v>960</c:v>
                </c:pt>
                <c:pt idx="56">
                  <c:v>1020</c:v>
                </c:pt>
                <c:pt idx="57">
                  <c:v>1080</c:v>
                </c:pt>
                <c:pt idx="58">
                  <c:v>1140</c:v>
                </c:pt>
                <c:pt idx="59">
                  <c:v>1200</c:v>
                </c:pt>
                <c:pt idx="60">
                  <c:v>1260</c:v>
                </c:pt>
                <c:pt idx="61">
                  <c:v>1320</c:v>
                </c:pt>
                <c:pt idx="62">
                  <c:v>1380</c:v>
                </c:pt>
                <c:pt idx="63">
                  <c:v>1440</c:v>
                </c:pt>
                <c:pt idx="64">
                  <c:v>1500</c:v>
                </c:pt>
                <c:pt idx="65">
                  <c:v>1560</c:v>
                </c:pt>
                <c:pt idx="66">
                  <c:v>1620</c:v>
                </c:pt>
                <c:pt idx="67">
                  <c:v>1680</c:v>
                </c:pt>
                <c:pt idx="68">
                  <c:v>1740</c:v>
                </c:pt>
                <c:pt idx="69">
                  <c:v>1800</c:v>
                </c:pt>
                <c:pt idx="70">
                  <c:v>1860</c:v>
                </c:pt>
                <c:pt idx="71">
                  <c:v>1920</c:v>
                </c:pt>
                <c:pt idx="72">
                  <c:v>2040</c:v>
                </c:pt>
                <c:pt idx="73">
                  <c:v>2100</c:v>
                </c:pt>
                <c:pt idx="74">
                  <c:v>2160</c:v>
                </c:pt>
                <c:pt idx="75">
                  <c:v>2220</c:v>
                </c:pt>
                <c:pt idx="76">
                  <c:v>2280</c:v>
                </c:pt>
                <c:pt idx="77">
                  <c:v>2340</c:v>
                </c:pt>
                <c:pt idx="78">
                  <c:v>2400</c:v>
                </c:pt>
                <c:pt idx="79">
                  <c:v>2460</c:v>
                </c:pt>
                <c:pt idx="80">
                  <c:v>2520</c:v>
                </c:pt>
                <c:pt idx="81">
                  <c:v>2580</c:v>
                </c:pt>
                <c:pt idx="82">
                  <c:v>2640</c:v>
                </c:pt>
                <c:pt idx="83">
                  <c:v>2700</c:v>
                </c:pt>
                <c:pt idx="84">
                  <c:v>2760</c:v>
                </c:pt>
                <c:pt idx="85">
                  <c:v>2820</c:v>
                </c:pt>
                <c:pt idx="86">
                  <c:v>2880</c:v>
                </c:pt>
                <c:pt idx="87">
                  <c:v>2940</c:v>
                </c:pt>
                <c:pt idx="88">
                  <c:v>3000</c:v>
                </c:pt>
                <c:pt idx="89">
                  <c:v>3060</c:v>
                </c:pt>
                <c:pt idx="90">
                  <c:v>3120</c:v>
                </c:pt>
                <c:pt idx="91">
                  <c:v>3180</c:v>
                </c:pt>
                <c:pt idx="92">
                  <c:v>3240</c:v>
                </c:pt>
                <c:pt idx="93">
                  <c:v>3300</c:v>
                </c:pt>
                <c:pt idx="94">
                  <c:v>3360</c:v>
                </c:pt>
                <c:pt idx="95">
                  <c:v>3420</c:v>
                </c:pt>
                <c:pt idx="96">
                  <c:v>3480</c:v>
                </c:pt>
                <c:pt idx="97">
                  <c:v>3540</c:v>
                </c:pt>
                <c:pt idx="98">
                  <c:v>3600</c:v>
                </c:pt>
                <c:pt idx="99">
                  <c:v>3660</c:v>
                </c:pt>
                <c:pt idx="100">
                  <c:v>3720</c:v>
                </c:pt>
                <c:pt idx="101">
                  <c:v>3780</c:v>
                </c:pt>
                <c:pt idx="102">
                  <c:v>3840</c:v>
                </c:pt>
                <c:pt idx="103">
                  <c:v>3900</c:v>
                </c:pt>
                <c:pt idx="104">
                  <c:v>3960</c:v>
                </c:pt>
                <c:pt idx="105">
                  <c:v>4020</c:v>
                </c:pt>
                <c:pt idx="106">
                  <c:v>4080</c:v>
                </c:pt>
                <c:pt idx="107">
                  <c:v>4140</c:v>
                </c:pt>
                <c:pt idx="108">
                  <c:v>4200</c:v>
                </c:pt>
                <c:pt idx="109">
                  <c:v>4260</c:v>
                </c:pt>
                <c:pt idx="110">
                  <c:v>4320</c:v>
                </c:pt>
                <c:pt idx="111">
                  <c:v>4320.5</c:v>
                </c:pt>
                <c:pt idx="112">
                  <c:v>4321</c:v>
                </c:pt>
                <c:pt idx="113">
                  <c:v>4321.5</c:v>
                </c:pt>
                <c:pt idx="114">
                  <c:v>4322</c:v>
                </c:pt>
                <c:pt idx="115">
                  <c:v>4352.5</c:v>
                </c:pt>
                <c:pt idx="116">
                  <c:v>4323</c:v>
                </c:pt>
                <c:pt idx="117">
                  <c:v>4323.5</c:v>
                </c:pt>
                <c:pt idx="118">
                  <c:v>4224</c:v>
                </c:pt>
                <c:pt idx="119">
                  <c:v>4324.5</c:v>
                </c:pt>
                <c:pt idx="120">
                  <c:v>4325</c:v>
                </c:pt>
                <c:pt idx="121">
                  <c:v>4326</c:v>
                </c:pt>
                <c:pt idx="122">
                  <c:v>4327</c:v>
                </c:pt>
                <c:pt idx="123">
                  <c:v>4328</c:v>
                </c:pt>
                <c:pt idx="124">
                  <c:v>4329</c:v>
                </c:pt>
                <c:pt idx="125">
                  <c:v>4330</c:v>
                </c:pt>
                <c:pt idx="126">
                  <c:v>4331</c:v>
                </c:pt>
                <c:pt idx="127">
                  <c:v>4332</c:v>
                </c:pt>
                <c:pt idx="128">
                  <c:v>4333</c:v>
                </c:pt>
                <c:pt idx="129">
                  <c:v>4334</c:v>
                </c:pt>
                <c:pt idx="130">
                  <c:v>4335</c:v>
                </c:pt>
                <c:pt idx="131">
                  <c:v>4340</c:v>
                </c:pt>
                <c:pt idx="132">
                  <c:v>4345</c:v>
                </c:pt>
                <c:pt idx="133">
                  <c:v>4350</c:v>
                </c:pt>
                <c:pt idx="134">
                  <c:v>4355</c:v>
                </c:pt>
                <c:pt idx="135">
                  <c:v>4360</c:v>
                </c:pt>
                <c:pt idx="136">
                  <c:v>4365</c:v>
                </c:pt>
                <c:pt idx="137">
                  <c:v>4370</c:v>
                </c:pt>
                <c:pt idx="138">
                  <c:v>4375</c:v>
                </c:pt>
                <c:pt idx="139">
                  <c:v>4380</c:v>
                </c:pt>
                <c:pt idx="140">
                  <c:v>4395</c:v>
                </c:pt>
                <c:pt idx="141">
                  <c:v>4410</c:v>
                </c:pt>
                <c:pt idx="142">
                  <c:v>4425</c:v>
                </c:pt>
                <c:pt idx="143">
                  <c:v>4440</c:v>
                </c:pt>
                <c:pt idx="144">
                  <c:v>4470</c:v>
                </c:pt>
                <c:pt idx="145">
                  <c:v>4500</c:v>
                </c:pt>
                <c:pt idx="146">
                  <c:v>4530</c:v>
                </c:pt>
                <c:pt idx="147">
                  <c:v>4560</c:v>
                </c:pt>
                <c:pt idx="148">
                  <c:v>4590</c:v>
                </c:pt>
                <c:pt idx="149">
                  <c:v>4620</c:v>
                </c:pt>
                <c:pt idx="150">
                  <c:v>4650</c:v>
                </c:pt>
                <c:pt idx="151">
                  <c:v>4680</c:v>
                </c:pt>
              </c:numCache>
            </c:numRef>
          </c:xVal>
          <c:yVal>
            <c:numRef>
              <c:f>'Pumped Well Data'!$H$6:$H$157</c:f>
              <c:numCache>
                <c:formatCode>0.000</c:formatCode>
                <c:ptCount val="152"/>
                <c:pt idx="0">
                  <c:v>33.99</c:v>
                </c:pt>
                <c:pt idx="1">
                  <c:v>34.22</c:v>
                </c:pt>
                <c:pt idx="2">
                  <c:v>34.427</c:v>
                </c:pt>
                <c:pt idx="3">
                  <c:v>34.625999999999998</c:v>
                </c:pt>
                <c:pt idx="4">
                  <c:v>34.817999999999998</c:v>
                </c:pt>
                <c:pt idx="5">
                  <c:v>35.006999999999998</c:v>
                </c:pt>
                <c:pt idx="6">
                  <c:v>35.185000000000002</c:v>
                </c:pt>
                <c:pt idx="7">
                  <c:v>35.369999999999997</c:v>
                </c:pt>
                <c:pt idx="8">
                  <c:v>35.526000000000003</c:v>
                </c:pt>
                <c:pt idx="9">
                  <c:v>35.851999999999997</c:v>
                </c:pt>
                <c:pt idx="10">
                  <c:v>36.158999999999999</c:v>
                </c:pt>
                <c:pt idx="11">
                  <c:v>36.451999999999998</c:v>
                </c:pt>
                <c:pt idx="12">
                  <c:v>36.735999999999997</c:v>
                </c:pt>
                <c:pt idx="13">
                  <c:v>37.012</c:v>
                </c:pt>
                <c:pt idx="14">
                  <c:v>37.276000000000003</c:v>
                </c:pt>
                <c:pt idx="15">
                  <c:v>37.527000000000001</c:v>
                </c:pt>
                <c:pt idx="16">
                  <c:v>37.771000000000001</c:v>
                </c:pt>
                <c:pt idx="17">
                  <c:v>38.000999999999998</c:v>
                </c:pt>
                <c:pt idx="18">
                  <c:v>38.238</c:v>
                </c:pt>
                <c:pt idx="19">
                  <c:v>39.267000000000003</c:v>
                </c:pt>
                <c:pt idx="20">
                  <c:v>40.146999999999998</c:v>
                </c:pt>
                <c:pt idx="21">
                  <c:v>40.932000000000002</c:v>
                </c:pt>
                <c:pt idx="22">
                  <c:v>41.628</c:v>
                </c:pt>
                <c:pt idx="23">
                  <c:v>42.231999999999999</c:v>
                </c:pt>
                <c:pt idx="24">
                  <c:v>42.743000000000002</c:v>
                </c:pt>
                <c:pt idx="25">
                  <c:v>43.179000000000002</c:v>
                </c:pt>
                <c:pt idx="26">
                  <c:v>43.598999999999997</c:v>
                </c:pt>
                <c:pt idx="27">
                  <c:v>43.884</c:v>
                </c:pt>
                <c:pt idx="28">
                  <c:v>44.634999999999998</c:v>
                </c:pt>
                <c:pt idx="29">
                  <c:v>44.805999999999997</c:v>
                </c:pt>
                <c:pt idx="30">
                  <c:v>45.561999999999998</c:v>
                </c:pt>
                <c:pt idx="31">
                  <c:v>45.832000000000001</c:v>
                </c:pt>
                <c:pt idx="32">
                  <c:v>46.674999999999997</c:v>
                </c:pt>
                <c:pt idx="33">
                  <c:v>47.109000000000002</c:v>
                </c:pt>
                <c:pt idx="34">
                  <c:v>47.325000000000003</c:v>
                </c:pt>
                <c:pt idx="35">
                  <c:v>47.51</c:v>
                </c:pt>
                <c:pt idx="36">
                  <c:v>47.787999999999997</c:v>
                </c:pt>
                <c:pt idx="37">
                  <c:v>47.863</c:v>
                </c:pt>
                <c:pt idx="38">
                  <c:v>47.86</c:v>
                </c:pt>
                <c:pt idx="39">
                  <c:v>48.076000000000001</c:v>
                </c:pt>
                <c:pt idx="40">
                  <c:v>48.131999999999998</c:v>
                </c:pt>
                <c:pt idx="41">
                  <c:v>48.069000000000003</c:v>
                </c:pt>
                <c:pt idx="42">
                  <c:v>48.003999999999998</c:v>
                </c:pt>
                <c:pt idx="43">
                  <c:v>48.195</c:v>
                </c:pt>
                <c:pt idx="44">
                  <c:v>48.167999999999999</c:v>
                </c:pt>
                <c:pt idx="45">
                  <c:v>48.146999999999998</c:v>
                </c:pt>
                <c:pt idx="46">
                  <c:v>48.284999999999997</c:v>
                </c:pt>
                <c:pt idx="47">
                  <c:v>48.216999999999999</c:v>
                </c:pt>
                <c:pt idx="48">
                  <c:v>48.134</c:v>
                </c:pt>
                <c:pt idx="49">
                  <c:v>48.124000000000002</c:v>
                </c:pt>
                <c:pt idx="50">
                  <c:v>48.290999999999997</c:v>
                </c:pt>
                <c:pt idx="51" formatCode="General">
                  <c:v>48.212000000000003</c:v>
                </c:pt>
                <c:pt idx="52">
                  <c:v>48.094999999999999</c:v>
                </c:pt>
                <c:pt idx="53">
                  <c:v>48.296999999999997</c:v>
                </c:pt>
                <c:pt idx="54">
                  <c:v>48.176000000000002</c:v>
                </c:pt>
                <c:pt idx="55">
                  <c:v>48.292000000000002</c:v>
                </c:pt>
                <c:pt idx="56">
                  <c:v>48.24</c:v>
                </c:pt>
                <c:pt idx="57">
                  <c:v>48.161999999999999</c:v>
                </c:pt>
                <c:pt idx="58">
                  <c:v>48.097000000000001</c:v>
                </c:pt>
                <c:pt idx="59">
                  <c:v>48.05</c:v>
                </c:pt>
                <c:pt idx="60">
                  <c:v>48.244999999999997</c:v>
                </c:pt>
                <c:pt idx="61">
                  <c:v>48.281999999999996</c:v>
                </c:pt>
                <c:pt idx="62">
                  <c:v>48.183999999999997</c:v>
                </c:pt>
                <c:pt idx="63">
                  <c:v>48.375</c:v>
                </c:pt>
                <c:pt idx="64">
                  <c:v>48.470999999999997</c:v>
                </c:pt>
                <c:pt idx="65">
                  <c:v>48.49</c:v>
                </c:pt>
                <c:pt idx="66">
                  <c:v>48.468000000000004</c:v>
                </c:pt>
                <c:pt idx="67">
                  <c:v>48.555</c:v>
                </c:pt>
                <c:pt idx="68">
                  <c:v>48.369</c:v>
                </c:pt>
                <c:pt idx="69">
                  <c:v>48.274999999999999</c:v>
                </c:pt>
                <c:pt idx="70">
                  <c:v>48.594000000000001</c:v>
                </c:pt>
                <c:pt idx="71">
                  <c:v>48.587000000000003</c:v>
                </c:pt>
                <c:pt idx="72">
                  <c:v>49.069000000000003</c:v>
                </c:pt>
                <c:pt idx="73">
                  <c:v>49.252000000000002</c:v>
                </c:pt>
                <c:pt idx="74">
                  <c:v>49.088000000000001</c:v>
                </c:pt>
                <c:pt idx="75">
                  <c:v>49.241</c:v>
                </c:pt>
                <c:pt idx="76">
                  <c:v>49.112000000000002</c:v>
                </c:pt>
                <c:pt idx="77">
                  <c:v>49.317999999999998</c:v>
                </c:pt>
                <c:pt idx="78">
                  <c:v>49.167000000000002</c:v>
                </c:pt>
                <c:pt idx="79">
                  <c:v>49.040999999999997</c:v>
                </c:pt>
                <c:pt idx="80">
                  <c:v>48.997</c:v>
                </c:pt>
                <c:pt idx="81">
                  <c:v>48.942999999999998</c:v>
                </c:pt>
                <c:pt idx="82">
                  <c:v>48.905000000000001</c:v>
                </c:pt>
                <c:pt idx="83">
                  <c:v>49.155000000000001</c:v>
                </c:pt>
                <c:pt idx="84">
                  <c:v>49.024999999999999</c:v>
                </c:pt>
                <c:pt idx="85">
                  <c:v>49.226999999999997</c:v>
                </c:pt>
                <c:pt idx="86">
                  <c:v>49.533000000000001</c:v>
                </c:pt>
                <c:pt idx="87">
                  <c:v>49.848999999999997</c:v>
                </c:pt>
                <c:pt idx="88">
                  <c:v>49.645000000000003</c:v>
                </c:pt>
                <c:pt idx="89">
                  <c:v>49.631</c:v>
                </c:pt>
                <c:pt idx="90">
                  <c:v>49.465000000000003</c:v>
                </c:pt>
                <c:pt idx="91">
                  <c:v>49.609000000000002</c:v>
                </c:pt>
                <c:pt idx="92">
                  <c:v>49.475000000000001</c:v>
                </c:pt>
                <c:pt idx="93">
                  <c:v>49.445</c:v>
                </c:pt>
                <c:pt idx="94">
                  <c:v>48.088999999999999</c:v>
                </c:pt>
                <c:pt idx="95">
                  <c:v>48.445</c:v>
                </c:pt>
                <c:pt idx="96">
                  <c:v>48.463999999999999</c:v>
                </c:pt>
                <c:pt idx="97">
                  <c:v>49.631999999999998</c:v>
                </c:pt>
                <c:pt idx="98">
                  <c:v>49.624000000000002</c:v>
                </c:pt>
                <c:pt idx="99">
                  <c:v>49.57</c:v>
                </c:pt>
                <c:pt idx="100">
                  <c:v>49.393000000000001</c:v>
                </c:pt>
                <c:pt idx="101">
                  <c:v>49.383000000000003</c:v>
                </c:pt>
                <c:pt idx="102">
                  <c:v>49.500999999999998</c:v>
                </c:pt>
                <c:pt idx="103">
                  <c:v>49.36</c:v>
                </c:pt>
                <c:pt idx="104">
                  <c:v>49.265000000000001</c:v>
                </c:pt>
                <c:pt idx="105">
                  <c:v>49.23</c:v>
                </c:pt>
                <c:pt idx="106">
                  <c:v>49.451999999999998</c:v>
                </c:pt>
                <c:pt idx="107">
                  <c:v>49.316000000000003</c:v>
                </c:pt>
                <c:pt idx="108">
                  <c:v>49.31</c:v>
                </c:pt>
                <c:pt idx="109">
                  <c:v>49.42</c:v>
                </c:pt>
                <c:pt idx="110">
                  <c:v>49.597000000000001</c:v>
                </c:pt>
                <c:pt idx="111">
                  <c:v>49.328000000000003</c:v>
                </c:pt>
                <c:pt idx="112">
                  <c:v>49.07</c:v>
                </c:pt>
                <c:pt idx="113">
                  <c:v>48.832000000000001</c:v>
                </c:pt>
                <c:pt idx="114">
                  <c:v>48.604999999999997</c:v>
                </c:pt>
                <c:pt idx="115">
                  <c:v>48.405000000000001</c:v>
                </c:pt>
                <c:pt idx="116">
                  <c:v>48.197000000000003</c:v>
                </c:pt>
                <c:pt idx="117">
                  <c:v>47.984999999999999</c:v>
                </c:pt>
                <c:pt idx="118">
                  <c:v>47.81</c:v>
                </c:pt>
                <c:pt idx="119">
                  <c:v>47.618000000000002</c:v>
                </c:pt>
                <c:pt idx="120">
                  <c:v>47.439</c:v>
                </c:pt>
                <c:pt idx="121">
                  <c:v>47.08</c:v>
                </c:pt>
                <c:pt idx="122">
                  <c:v>46.756999999999998</c:v>
                </c:pt>
                <c:pt idx="123">
                  <c:v>46.438000000000002</c:v>
                </c:pt>
                <c:pt idx="124">
                  <c:v>46.146999999999998</c:v>
                </c:pt>
                <c:pt idx="125">
                  <c:v>45.865000000000002</c:v>
                </c:pt>
                <c:pt idx="126">
                  <c:v>45.613</c:v>
                </c:pt>
                <c:pt idx="127">
                  <c:v>45.335999999999999</c:v>
                </c:pt>
                <c:pt idx="128">
                  <c:v>45.09</c:v>
                </c:pt>
                <c:pt idx="129">
                  <c:v>44.860999999999997</c:v>
                </c:pt>
                <c:pt idx="130">
                  <c:v>44.634999999999998</c:v>
                </c:pt>
                <c:pt idx="131">
                  <c:v>43.628</c:v>
                </c:pt>
                <c:pt idx="132">
                  <c:v>42.771999999999998</c:v>
                </c:pt>
                <c:pt idx="133">
                  <c:v>42.101999999999997</c:v>
                </c:pt>
                <c:pt idx="134">
                  <c:v>41.59</c:v>
                </c:pt>
                <c:pt idx="135">
                  <c:v>41.121000000000002</c:v>
                </c:pt>
                <c:pt idx="136">
                  <c:v>40.76</c:v>
                </c:pt>
                <c:pt idx="137">
                  <c:v>40.4</c:v>
                </c:pt>
                <c:pt idx="138">
                  <c:v>39.609000000000002</c:v>
                </c:pt>
                <c:pt idx="139">
                  <c:v>39.746000000000002</c:v>
                </c:pt>
                <c:pt idx="140">
                  <c:v>38.941000000000003</c:v>
                </c:pt>
                <c:pt idx="141">
                  <c:v>38.337000000000003</c:v>
                </c:pt>
                <c:pt idx="142">
                  <c:v>37.841000000000001</c:v>
                </c:pt>
                <c:pt idx="143">
                  <c:v>37.54</c:v>
                </c:pt>
                <c:pt idx="144">
                  <c:v>37.121000000000002</c:v>
                </c:pt>
                <c:pt idx="145">
                  <c:v>36.768999999999998</c:v>
                </c:pt>
                <c:pt idx="146">
                  <c:v>36.555</c:v>
                </c:pt>
                <c:pt idx="147">
                  <c:v>36.195</c:v>
                </c:pt>
                <c:pt idx="148">
                  <c:v>36.884999999999998</c:v>
                </c:pt>
                <c:pt idx="149">
                  <c:v>35.838999999999999</c:v>
                </c:pt>
                <c:pt idx="150">
                  <c:v>35.685000000000002</c:v>
                </c:pt>
                <c:pt idx="151">
                  <c:v>35.457999999999998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66-457C-A07F-8869A84578F8}"/>
            </c:ext>
          </c:extLst>
        </c:ser>
        <c:ser>
          <c:idx val="1"/>
          <c:order val="1"/>
          <c:tx>
            <c:v>Calculated Extended Drawdown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Data'!$A$6:$A$157</c:f>
              <c:numCache>
                <c:formatCode>General</c:formatCode>
                <c:ptCount val="152"/>
                <c:pt idx="0">
                  <c:v>1</c:v>
                </c:pt>
                <c:pt idx="1">
                  <c:v>1.5</c:v>
                </c:pt>
                <c:pt idx="2">
                  <c:v>2</c:v>
                </c:pt>
                <c:pt idx="3">
                  <c:v>2.5</c:v>
                </c:pt>
                <c:pt idx="4">
                  <c:v>3</c:v>
                </c:pt>
                <c:pt idx="5">
                  <c:v>3.5</c:v>
                </c:pt>
                <c:pt idx="6">
                  <c:v>4</c:v>
                </c:pt>
                <c:pt idx="7">
                  <c:v>4.5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20</c:v>
                </c:pt>
                <c:pt idx="20">
                  <c:v>25</c:v>
                </c:pt>
                <c:pt idx="21">
                  <c:v>30</c:v>
                </c:pt>
                <c:pt idx="22">
                  <c:v>35</c:v>
                </c:pt>
                <c:pt idx="23">
                  <c:v>40</c:v>
                </c:pt>
                <c:pt idx="24">
                  <c:v>45</c:v>
                </c:pt>
                <c:pt idx="25">
                  <c:v>50</c:v>
                </c:pt>
                <c:pt idx="26">
                  <c:v>55</c:v>
                </c:pt>
                <c:pt idx="27">
                  <c:v>60</c:v>
                </c:pt>
                <c:pt idx="28">
                  <c:v>75</c:v>
                </c:pt>
                <c:pt idx="29">
                  <c:v>90</c:v>
                </c:pt>
                <c:pt idx="30">
                  <c:v>105</c:v>
                </c:pt>
                <c:pt idx="31">
                  <c:v>120</c:v>
                </c:pt>
                <c:pt idx="32">
                  <c:v>150</c:v>
                </c:pt>
                <c:pt idx="33">
                  <c:v>180</c:v>
                </c:pt>
                <c:pt idx="34">
                  <c:v>210</c:v>
                </c:pt>
                <c:pt idx="35">
                  <c:v>240</c:v>
                </c:pt>
                <c:pt idx="36">
                  <c:v>270</c:v>
                </c:pt>
                <c:pt idx="37">
                  <c:v>300</c:v>
                </c:pt>
                <c:pt idx="38">
                  <c:v>330</c:v>
                </c:pt>
                <c:pt idx="39">
                  <c:v>360</c:v>
                </c:pt>
                <c:pt idx="40">
                  <c:v>390</c:v>
                </c:pt>
                <c:pt idx="41">
                  <c:v>420</c:v>
                </c:pt>
                <c:pt idx="42">
                  <c:v>450</c:v>
                </c:pt>
                <c:pt idx="43">
                  <c:v>480</c:v>
                </c:pt>
                <c:pt idx="44">
                  <c:v>510</c:v>
                </c:pt>
                <c:pt idx="45">
                  <c:v>540</c:v>
                </c:pt>
                <c:pt idx="46">
                  <c:v>570</c:v>
                </c:pt>
                <c:pt idx="47">
                  <c:v>600</c:v>
                </c:pt>
                <c:pt idx="48">
                  <c:v>630</c:v>
                </c:pt>
                <c:pt idx="49">
                  <c:v>660</c:v>
                </c:pt>
                <c:pt idx="50">
                  <c:v>690</c:v>
                </c:pt>
                <c:pt idx="51">
                  <c:v>720</c:v>
                </c:pt>
                <c:pt idx="52">
                  <c:v>780</c:v>
                </c:pt>
                <c:pt idx="53">
                  <c:v>840</c:v>
                </c:pt>
                <c:pt idx="54">
                  <c:v>900</c:v>
                </c:pt>
                <c:pt idx="55">
                  <c:v>960</c:v>
                </c:pt>
                <c:pt idx="56">
                  <c:v>1020</c:v>
                </c:pt>
                <c:pt idx="57">
                  <c:v>1080</c:v>
                </c:pt>
                <c:pt idx="58">
                  <c:v>1140</c:v>
                </c:pt>
                <c:pt idx="59">
                  <c:v>1200</c:v>
                </c:pt>
                <c:pt idx="60">
                  <c:v>1260</c:v>
                </c:pt>
                <c:pt idx="61">
                  <c:v>1320</c:v>
                </c:pt>
                <c:pt idx="62">
                  <c:v>1380</c:v>
                </c:pt>
                <c:pt idx="63">
                  <c:v>1440</c:v>
                </c:pt>
                <c:pt idx="64">
                  <c:v>1500</c:v>
                </c:pt>
                <c:pt idx="65">
                  <c:v>1560</c:v>
                </c:pt>
                <c:pt idx="66">
                  <c:v>1620</c:v>
                </c:pt>
                <c:pt idx="67">
                  <c:v>1680</c:v>
                </c:pt>
                <c:pt idx="68">
                  <c:v>1740</c:v>
                </c:pt>
                <c:pt idx="69">
                  <c:v>1800</c:v>
                </c:pt>
                <c:pt idx="70">
                  <c:v>1860</c:v>
                </c:pt>
                <c:pt idx="71">
                  <c:v>1920</c:v>
                </c:pt>
                <c:pt idx="72">
                  <c:v>2040</c:v>
                </c:pt>
                <c:pt idx="73">
                  <c:v>2100</c:v>
                </c:pt>
                <c:pt idx="74">
                  <c:v>2160</c:v>
                </c:pt>
                <c:pt idx="75">
                  <c:v>2220</c:v>
                </c:pt>
                <c:pt idx="76">
                  <c:v>2280</c:v>
                </c:pt>
                <c:pt idx="77">
                  <c:v>2340</c:v>
                </c:pt>
                <c:pt idx="78">
                  <c:v>2400</c:v>
                </c:pt>
                <c:pt idx="79">
                  <c:v>2460</c:v>
                </c:pt>
                <c:pt idx="80">
                  <c:v>2520</c:v>
                </c:pt>
                <c:pt idx="81">
                  <c:v>2580</c:v>
                </c:pt>
                <c:pt idx="82">
                  <c:v>2640</c:v>
                </c:pt>
                <c:pt idx="83">
                  <c:v>2700</c:v>
                </c:pt>
                <c:pt idx="84">
                  <c:v>2760</c:v>
                </c:pt>
                <c:pt idx="85">
                  <c:v>2820</c:v>
                </c:pt>
                <c:pt idx="86">
                  <c:v>2880</c:v>
                </c:pt>
                <c:pt idx="87">
                  <c:v>2940</c:v>
                </c:pt>
                <c:pt idx="88">
                  <c:v>3000</c:v>
                </c:pt>
                <c:pt idx="89">
                  <c:v>3060</c:v>
                </c:pt>
                <c:pt idx="90">
                  <c:v>3120</c:v>
                </c:pt>
                <c:pt idx="91">
                  <c:v>3180</c:v>
                </c:pt>
                <c:pt idx="92">
                  <c:v>3240</c:v>
                </c:pt>
                <c:pt idx="93">
                  <c:v>3300</c:v>
                </c:pt>
                <c:pt idx="94">
                  <c:v>3360</c:v>
                </c:pt>
                <c:pt idx="95">
                  <c:v>3420</c:v>
                </c:pt>
                <c:pt idx="96">
                  <c:v>3480</c:v>
                </c:pt>
                <c:pt idx="97">
                  <c:v>3540</c:v>
                </c:pt>
                <c:pt idx="98">
                  <c:v>3600</c:v>
                </c:pt>
                <c:pt idx="99">
                  <c:v>3660</c:v>
                </c:pt>
                <c:pt idx="100">
                  <c:v>3720</c:v>
                </c:pt>
                <c:pt idx="101">
                  <c:v>3780</c:v>
                </c:pt>
                <c:pt idx="102">
                  <c:v>3840</c:v>
                </c:pt>
                <c:pt idx="103">
                  <c:v>3900</c:v>
                </c:pt>
                <c:pt idx="104">
                  <c:v>3960</c:v>
                </c:pt>
                <c:pt idx="105">
                  <c:v>4020</c:v>
                </c:pt>
                <c:pt idx="106">
                  <c:v>4080</c:v>
                </c:pt>
                <c:pt idx="107">
                  <c:v>4140</c:v>
                </c:pt>
                <c:pt idx="108">
                  <c:v>4200</c:v>
                </c:pt>
                <c:pt idx="109">
                  <c:v>4260</c:v>
                </c:pt>
                <c:pt idx="110">
                  <c:v>4320</c:v>
                </c:pt>
                <c:pt idx="111">
                  <c:v>4320.5</c:v>
                </c:pt>
                <c:pt idx="112">
                  <c:v>4321</c:v>
                </c:pt>
                <c:pt idx="113">
                  <c:v>4321.5</c:v>
                </c:pt>
                <c:pt idx="114">
                  <c:v>4322</c:v>
                </c:pt>
                <c:pt idx="115">
                  <c:v>4352.5</c:v>
                </c:pt>
                <c:pt idx="116">
                  <c:v>4323</c:v>
                </c:pt>
                <c:pt idx="117">
                  <c:v>4323.5</c:v>
                </c:pt>
                <c:pt idx="118">
                  <c:v>4224</c:v>
                </c:pt>
                <c:pt idx="119">
                  <c:v>4324.5</c:v>
                </c:pt>
                <c:pt idx="120">
                  <c:v>4325</c:v>
                </c:pt>
                <c:pt idx="121">
                  <c:v>4326</c:v>
                </c:pt>
                <c:pt idx="122">
                  <c:v>4327</c:v>
                </c:pt>
                <c:pt idx="123">
                  <c:v>4328</c:v>
                </c:pt>
                <c:pt idx="124">
                  <c:v>4329</c:v>
                </c:pt>
                <c:pt idx="125">
                  <c:v>4330</c:v>
                </c:pt>
                <c:pt idx="126">
                  <c:v>4331</c:v>
                </c:pt>
                <c:pt idx="127">
                  <c:v>4332</c:v>
                </c:pt>
                <c:pt idx="128">
                  <c:v>4333</c:v>
                </c:pt>
                <c:pt idx="129">
                  <c:v>4334</c:v>
                </c:pt>
                <c:pt idx="130">
                  <c:v>4335</c:v>
                </c:pt>
                <c:pt idx="131">
                  <c:v>4340</c:v>
                </c:pt>
                <c:pt idx="132">
                  <c:v>4345</c:v>
                </c:pt>
                <c:pt idx="133">
                  <c:v>4350</c:v>
                </c:pt>
                <c:pt idx="134">
                  <c:v>4355</c:v>
                </c:pt>
                <c:pt idx="135">
                  <c:v>4360</c:v>
                </c:pt>
                <c:pt idx="136">
                  <c:v>4365</c:v>
                </c:pt>
                <c:pt idx="137">
                  <c:v>4370</c:v>
                </c:pt>
                <c:pt idx="138">
                  <c:v>4375</c:v>
                </c:pt>
                <c:pt idx="139">
                  <c:v>4380</c:v>
                </c:pt>
                <c:pt idx="140">
                  <c:v>4395</c:v>
                </c:pt>
                <c:pt idx="141">
                  <c:v>4410</c:v>
                </c:pt>
                <c:pt idx="142">
                  <c:v>4425</c:v>
                </c:pt>
                <c:pt idx="143">
                  <c:v>4440</c:v>
                </c:pt>
                <c:pt idx="144">
                  <c:v>4470</c:v>
                </c:pt>
                <c:pt idx="145">
                  <c:v>4500</c:v>
                </c:pt>
                <c:pt idx="146">
                  <c:v>4530</c:v>
                </c:pt>
                <c:pt idx="147">
                  <c:v>4560</c:v>
                </c:pt>
                <c:pt idx="148">
                  <c:v>4590</c:v>
                </c:pt>
                <c:pt idx="149">
                  <c:v>4620</c:v>
                </c:pt>
                <c:pt idx="150">
                  <c:v>4650</c:v>
                </c:pt>
                <c:pt idx="151">
                  <c:v>4680</c:v>
                </c:pt>
              </c:numCache>
            </c:numRef>
          </c:xVal>
          <c:yVal>
            <c:numRef>
              <c:f>'Pumped Well Data'!$J$6:$J$157</c:f>
              <c:numCache>
                <c:formatCode>0.000</c:formatCode>
                <c:ptCount val="152"/>
                <c:pt idx="0">
                  <c:v>0.51000000000000512</c:v>
                </c:pt>
                <c:pt idx="1">
                  <c:v>0.74000000000000199</c:v>
                </c:pt>
                <c:pt idx="2">
                  <c:v>0.94700000000000273</c:v>
                </c:pt>
                <c:pt idx="3">
                  <c:v>1.1460000000000008</c:v>
                </c:pt>
                <c:pt idx="4">
                  <c:v>1.338000000000001</c:v>
                </c:pt>
                <c:pt idx="5">
                  <c:v>1.527000000000001</c:v>
                </c:pt>
                <c:pt idx="6">
                  <c:v>1.7050000000000054</c:v>
                </c:pt>
                <c:pt idx="7">
                  <c:v>1.8900000000000006</c:v>
                </c:pt>
                <c:pt idx="8">
                  <c:v>2.0460000000000065</c:v>
                </c:pt>
                <c:pt idx="9">
                  <c:v>2.3719999999999999</c:v>
                </c:pt>
                <c:pt idx="10">
                  <c:v>2.679000000000002</c:v>
                </c:pt>
                <c:pt idx="11">
                  <c:v>2.9720000000000013</c:v>
                </c:pt>
                <c:pt idx="12">
                  <c:v>3.2560000000000002</c:v>
                </c:pt>
                <c:pt idx="13">
                  <c:v>3.5320000000000036</c:v>
                </c:pt>
                <c:pt idx="14">
                  <c:v>3.7960000000000065</c:v>
                </c:pt>
                <c:pt idx="15">
                  <c:v>4.0470000000000041</c:v>
                </c:pt>
                <c:pt idx="16">
                  <c:v>4.2910000000000039</c:v>
                </c:pt>
                <c:pt idx="17">
                  <c:v>4.5210000000000008</c:v>
                </c:pt>
                <c:pt idx="18">
                  <c:v>4.7580000000000027</c:v>
                </c:pt>
                <c:pt idx="19">
                  <c:v>5.7870000000000061</c:v>
                </c:pt>
                <c:pt idx="20">
                  <c:v>6.6670000000000016</c:v>
                </c:pt>
                <c:pt idx="21">
                  <c:v>7.4520000000000053</c:v>
                </c:pt>
                <c:pt idx="22">
                  <c:v>8.1480000000000032</c:v>
                </c:pt>
                <c:pt idx="23">
                  <c:v>8.7520000000000024</c:v>
                </c:pt>
                <c:pt idx="24">
                  <c:v>9.2630000000000052</c:v>
                </c:pt>
                <c:pt idx="25">
                  <c:v>9.6990000000000052</c:v>
                </c:pt>
                <c:pt idx="26">
                  <c:v>10.119</c:v>
                </c:pt>
                <c:pt idx="27">
                  <c:v>10.404000000000003</c:v>
                </c:pt>
                <c:pt idx="28">
                  <c:v>11.155000000000001</c:v>
                </c:pt>
                <c:pt idx="29">
                  <c:v>11.326000000000001</c:v>
                </c:pt>
                <c:pt idx="30">
                  <c:v>12.082000000000001</c:v>
                </c:pt>
                <c:pt idx="31">
                  <c:v>12.352000000000004</c:v>
                </c:pt>
                <c:pt idx="32">
                  <c:v>13.195</c:v>
                </c:pt>
                <c:pt idx="33">
                  <c:v>13.629000000000005</c:v>
                </c:pt>
                <c:pt idx="34">
                  <c:v>13.845000000000006</c:v>
                </c:pt>
                <c:pt idx="35">
                  <c:v>14.030000000000001</c:v>
                </c:pt>
                <c:pt idx="36">
                  <c:v>14.308</c:v>
                </c:pt>
                <c:pt idx="37">
                  <c:v>14.383000000000003</c:v>
                </c:pt>
                <c:pt idx="38">
                  <c:v>14.380000000000003</c:v>
                </c:pt>
                <c:pt idx="39">
                  <c:v>14.596000000000004</c:v>
                </c:pt>
                <c:pt idx="40">
                  <c:v>14.652000000000001</c:v>
                </c:pt>
                <c:pt idx="41">
                  <c:v>14.589000000000006</c:v>
                </c:pt>
                <c:pt idx="42">
                  <c:v>14.524000000000001</c:v>
                </c:pt>
                <c:pt idx="43">
                  <c:v>14.715000000000003</c:v>
                </c:pt>
                <c:pt idx="44">
                  <c:v>14.688000000000002</c:v>
                </c:pt>
                <c:pt idx="45">
                  <c:v>14.667000000000002</c:v>
                </c:pt>
                <c:pt idx="46">
                  <c:v>14.805</c:v>
                </c:pt>
                <c:pt idx="47">
                  <c:v>14.737000000000002</c:v>
                </c:pt>
                <c:pt idx="48">
                  <c:v>14.654000000000003</c:v>
                </c:pt>
                <c:pt idx="49">
                  <c:v>14.644000000000005</c:v>
                </c:pt>
                <c:pt idx="50">
                  <c:v>14.811</c:v>
                </c:pt>
                <c:pt idx="51">
                  <c:v>14.732000000000006</c:v>
                </c:pt>
                <c:pt idx="52">
                  <c:v>14.615000000000002</c:v>
                </c:pt>
                <c:pt idx="53">
                  <c:v>14.817</c:v>
                </c:pt>
                <c:pt idx="54">
                  <c:v>14.696000000000005</c:v>
                </c:pt>
                <c:pt idx="55">
                  <c:v>14.812000000000005</c:v>
                </c:pt>
                <c:pt idx="56">
                  <c:v>14.760000000000005</c:v>
                </c:pt>
                <c:pt idx="57">
                  <c:v>14.682000000000002</c:v>
                </c:pt>
                <c:pt idx="58">
                  <c:v>14.617000000000004</c:v>
                </c:pt>
                <c:pt idx="59">
                  <c:v>14.57</c:v>
                </c:pt>
                <c:pt idx="60">
                  <c:v>14.765000000000001</c:v>
                </c:pt>
                <c:pt idx="61">
                  <c:v>14.802</c:v>
                </c:pt>
                <c:pt idx="62">
                  <c:v>14.704000000000001</c:v>
                </c:pt>
                <c:pt idx="63">
                  <c:v>14.895000000000003</c:v>
                </c:pt>
                <c:pt idx="64">
                  <c:v>14.991</c:v>
                </c:pt>
                <c:pt idx="65">
                  <c:v>15.010000000000005</c:v>
                </c:pt>
                <c:pt idx="66">
                  <c:v>14.988000000000007</c:v>
                </c:pt>
                <c:pt idx="67">
                  <c:v>15.075000000000003</c:v>
                </c:pt>
                <c:pt idx="68">
                  <c:v>14.889000000000003</c:v>
                </c:pt>
                <c:pt idx="69">
                  <c:v>14.795000000000002</c:v>
                </c:pt>
                <c:pt idx="70">
                  <c:v>15.114000000000004</c:v>
                </c:pt>
                <c:pt idx="71">
                  <c:v>15.107000000000006</c:v>
                </c:pt>
                <c:pt idx="72">
                  <c:v>15.589000000000006</c:v>
                </c:pt>
                <c:pt idx="73">
                  <c:v>15.772000000000006</c:v>
                </c:pt>
                <c:pt idx="74">
                  <c:v>15.608000000000004</c:v>
                </c:pt>
                <c:pt idx="75">
                  <c:v>15.761000000000003</c:v>
                </c:pt>
                <c:pt idx="76">
                  <c:v>15.632000000000005</c:v>
                </c:pt>
                <c:pt idx="77">
                  <c:v>15.838000000000001</c:v>
                </c:pt>
                <c:pt idx="78">
                  <c:v>15.687000000000005</c:v>
                </c:pt>
                <c:pt idx="79">
                  <c:v>15.561</c:v>
                </c:pt>
                <c:pt idx="80">
                  <c:v>15.517000000000003</c:v>
                </c:pt>
                <c:pt idx="81">
                  <c:v>15.463000000000001</c:v>
                </c:pt>
                <c:pt idx="82">
                  <c:v>15.425000000000004</c:v>
                </c:pt>
                <c:pt idx="83">
                  <c:v>15.675000000000004</c:v>
                </c:pt>
                <c:pt idx="84">
                  <c:v>15.545000000000002</c:v>
                </c:pt>
                <c:pt idx="85">
                  <c:v>15.747</c:v>
                </c:pt>
                <c:pt idx="86">
                  <c:v>16.053000000000004</c:v>
                </c:pt>
                <c:pt idx="87">
                  <c:v>16.369</c:v>
                </c:pt>
                <c:pt idx="88">
                  <c:v>16.165000000000006</c:v>
                </c:pt>
                <c:pt idx="89">
                  <c:v>16.151000000000003</c:v>
                </c:pt>
                <c:pt idx="90">
                  <c:v>15.985000000000007</c:v>
                </c:pt>
                <c:pt idx="91">
                  <c:v>16.129000000000005</c:v>
                </c:pt>
                <c:pt idx="92">
                  <c:v>15.995000000000005</c:v>
                </c:pt>
                <c:pt idx="93">
                  <c:v>15.965000000000003</c:v>
                </c:pt>
                <c:pt idx="94">
                  <c:v>14.609000000000002</c:v>
                </c:pt>
                <c:pt idx="95">
                  <c:v>14.965000000000003</c:v>
                </c:pt>
                <c:pt idx="96">
                  <c:v>14.984000000000002</c:v>
                </c:pt>
                <c:pt idx="97">
                  <c:v>16.152000000000001</c:v>
                </c:pt>
                <c:pt idx="98">
                  <c:v>16.144000000000005</c:v>
                </c:pt>
                <c:pt idx="99">
                  <c:v>16.090000000000003</c:v>
                </c:pt>
                <c:pt idx="100">
                  <c:v>15.913000000000004</c:v>
                </c:pt>
                <c:pt idx="101">
                  <c:v>15.903000000000006</c:v>
                </c:pt>
                <c:pt idx="102">
                  <c:v>16.021000000000001</c:v>
                </c:pt>
                <c:pt idx="103">
                  <c:v>15.880000000000003</c:v>
                </c:pt>
                <c:pt idx="104">
                  <c:v>15.785000000000004</c:v>
                </c:pt>
                <c:pt idx="105">
                  <c:v>15.75</c:v>
                </c:pt>
                <c:pt idx="106">
                  <c:v>15.972000000000001</c:v>
                </c:pt>
                <c:pt idx="107">
                  <c:v>15.836000000000006</c:v>
                </c:pt>
                <c:pt idx="108">
                  <c:v>15.830000000000005</c:v>
                </c:pt>
                <c:pt idx="109">
                  <c:v>15.940000000000005</c:v>
                </c:pt>
                <c:pt idx="110">
                  <c:v>16.117000000000004</c:v>
                </c:pt>
                <c:pt idx="111">
                  <c:v>16.13000000000001</c:v>
                </c:pt>
                <c:pt idx="112">
                  <c:v>16.100000000000009</c:v>
                </c:pt>
                <c:pt idx="113">
                  <c:v>16.092000000000006</c:v>
                </c:pt>
                <c:pt idx="114">
                  <c:v>16.072000000000003</c:v>
                </c:pt>
                <c:pt idx="115">
                  <c:v>16.071000000000005</c:v>
                </c:pt>
                <c:pt idx="116">
                  <c:v>16.055000000000007</c:v>
                </c:pt>
                <c:pt idx="117">
                  <c:v>16.032000000000004</c:v>
                </c:pt>
                <c:pt idx="118">
                  <c:v>16.035000000000011</c:v>
                </c:pt>
                <c:pt idx="119">
                  <c:v>16.028000000000006</c:v>
                </c:pt>
                <c:pt idx="120">
                  <c:v>16.00500000000001</c:v>
                </c:pt>
                <c:pt idx="121">
                  <c:v>15.972000000000001</c:v>
                </c:pt>
                <c:pt idx="122">
                  <c:v>15.956000000000003</c:v>
                </c:pt>
                <c:pt idx="123">
                  <c:v>15.930000000000007</c:v>
                </c:pt>
                <c:pt idx="124">
                  <c:v>15.923000000000002</c:v>
                </c:pt>
                <c:pt idx="125">
                  <c:v>15.917000000000009</c:v>
                </c:pt>
                <c:pt idx="126">
                  <c:v>15.929000000000009</c:v>
                </c:pt>
                <c:pt idx="127">
                  <c:v>15.903000000000006</c:v>
                </c:pt>
                <c:pt idx="128">
                  <c:v>15.90100000000001</c:v>
                </c:pt>
                <c:pt idx="129">
                  <c:v>15.902000000000001</c:v>
                </c:pt>
                <c:pt idx="130">
                  <c:v>15.913000000000004</c:v>
                </c:pt>
                <c:pt idx="131">
                  <c:v>15.935000000000009</c:v>
                </c:pt>
                <c:pt idx="132">
                  <c:v>15.959000000000003</c:v>
                </c:pt>
                <c:pt idx="133">
                  <c:v>16.074000000000005</c:v>
                </c:pt>
                <c:pt idx="134">
                  <c:v>16.25800000000001</c:v>
                </c:pt>
                <c:pt idx="135">
                  <c:v>16.393000000000008</c:v>
                </c:pt>
                <c:pt idx="136">
                  <c:v>16.543000000000006</c:v>
                </c:pt>
                <c:pt idx="137">
                  <c:v>16.619000000000007</c:v>
                </c:pt>
                <c:pt idx="138">
                  <c:v>16.248000000000005</c:v>
                </c:pt>
                <c:pt idx="139">
                  <c:v>16.670000000000009</c:v>
                </c:pt>
                <c:pt idx="140">
                  <c:v>16.616000000000007</c:v>
                </c:pt>
                <c:pt idx="141">
                  <c:v>16.183000000000007</c:v>
                </c:pt>
                <c:pt idx="142">
                  <c:v>16.443000000000005</c:v>
                </c:pt>
                <c:pt idx="143">
                  <c:v>16.412000000000006</c:v>
                </c:pt>
                <c:pt idx="144">
                  <c:v>16.836000000000006</c:v>
                </c:pt>
                <c:pt idx="145">
                  <c:v>16.918000000000006</c:v>
                </c:pt>
                <c:pt idx="146">
                  <c:v>16.920000000000009</c:v>
                </c:pt>
                <c:pt idx="147">
                  <c:v>16.745000000000005</c:v>
                </c:pt>
                <c:pt idx="148">
                  <c:v>17.713000000000001</c:v>
                </c:pt>
                <c:pt idx="149">
                  <c:v>16.742000000000004</c:v>
                </c:pt>
                <c:pt idx="150">
                  <c:v>16.585000000000008</c:v>
                </c:pt>
                <c:pt idx="151">
                  <c:v>14.596000000000004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966-457C-A07F-8869A84578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82576"/>
        <c:axId val="1847349024"/>
      </c:scatterChart>
      <c:valAx>
        <c:axId val="1955182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</a:t>
                </a:r>
                <a:r>
                  <a:rPr lang="en-CA" sz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 (min)</a:t>
                </a:r>
                <a:endParaRPr lang="en-CA" sz="1200">
                  <a:solidFill>
                    <a:schemeClr val="tx1">
                      <a:lumMod val="65000"/>
                      <a:lumOff val="35000"/>
                    </a:scheme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A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349024"/>
        <c:crosses val="autoZero"/>
        <c:crossBetween val="midCat"/>
      </c:valAx>
      <c:valAx>
        <c:axId val="184734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Water Level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5182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Van der</a:t>
            </a:r>
            <a:r>
              <a:rPr lang="en-US" baseline="0">
                <a:solidFill>
                  <a:sysClr val="windowText" lastClr="000000"/>
                </a:solidFill>
              </a:rPr>
              <a:t> Kamp Method</a:t>
            </a:r>
            <a:r>
              <a:rPr lang="en-US">
                <a:solidFill>
                  <a:sysClr val="windowText" lastClr="000000"/>
                </a:solidFill>
              </a:rPr>
              <a:t>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91453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2020-10-16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9684183106730422"/>
          <c:y val="9.96611302853386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49203400806613"/>
          <c:y val="0.1726621775732417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0"/>
          <c:tx>
            <c:v>Extended Drawdown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4"/>
              </a:solidFill>
              <a:ln w="3175">
                <a:solidFill>
                  <a:schemeClr val="accent4"/>
                </a:solidFill>
              </a:ln>
              <a:effectLst/>
            </c:spPr>
          </c:marker>
          <c:xVal>
            <c:numRef>
              <c:f>'Pumped Well Data'!$A$5:$A$157</c:f>
              <c:numCache>
                <c:formatCode>General</c:formatCode>
                <c:ptCount val="153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20</c:v>
                </c:pt>
                <c:pt idx="21">
                  <c:v>25</c:v>
                </c:pt>
                <c:pt idx="22">
                  <c:v>30</c:v>
                </c:pt>
                <c:pt idx="23">
                  <c:v>35</c:v>
                </c:pt>
                <c:pt idx="24">
                  <c:v>40</c:v>
                </c:pt>
                <c:pt idx="25">
                  <c:v>45</c:v>
                </c:pt>
                <c:pt idx="26">
                  <c:v>50</c:v>
                </c:pt>
                <c:pt idx="27">
                  <c:v>55</c:v>
                </c:pt>
                <c:pt idx="28">
                  <c:v>60</c:v>
                </c:pt>
                <c:pt idx="29">
                  <c:v>75</c:v>
                </c:pt>
                <c:pt idx="30">
                  <c:v>90</c:v>
                </c:pt>
                <c:pt idx="31">
                  <c:v>105</c:v>
                </c:pt>
                <c:pt idx="32">
                  <c:v>120</c:v>
                </c:pt>
                <c:pt idx="33">
                  <c:v>150</c:v>
                </c:pt>
                <c:pt idx="34">
                  <c:v>180</c:v>
                </c:pt>
                <c:pt idx="35">
                  <c:v>210</c:v>
                </c:pt>
                <c:pt idx="36">
                  <c:v>240</c:v>
                </c:pt>
                <c:pt idx="37">
                  <c:v>270</c:v>
                </c:pt>
                <c:pt idx="38">
                  <c:v>300</c:v>
                </c:pt>
                <c:pt idx="39">
                  <c:v>330</c:v>
                </c:pt>
                <c:pt idx="40">
                  <c:v>360</c:v>
                </c:pt>
                <c:pt idx="41">
                  <c:v>390</c:v>
                </c:pt>
                <c:pt idx="42">
                  <c:v>420</c:v>
                </c:pt>
                <c:pt idx="43">
                  <c:v>450</c:v>
                </c:pt>
                <c:pt idx="44">
                  <c:v>480</c:v>
                </c:pt>
                <c:pt idx="45">
                  <c:v>510</c:v>
                </c:pt>
                <c:pt idx="46">
                  <c:v>540</c:v>
                </c:pt>
                <c:pt idx="47">
                  <c:v>570</c:v>
                </c:pt>
                <c:pt idx="48">
                  <c:v>600</c:v>
                </c:pt>
                <c:pt idx="49">
                  <c:v>630</c:v>
                </c:pt>
                <c:pt idx="50">
                  <c:v>660</c:v>
                </c:pt>
                <c:pt idx="51">
                  <c:v>690</c:v>
                </c:pt>
                <c:pt idx="52">
                  <c:v>720</c:v>
                </c:pt>
                <c:pt idx="53">
                  <c:v>780</c:v>
                </c:pt>
                <c:pt idx="54">
                  <c:v>840</c:v>
                </c:pt>
                <c:pt idx="55">
                  <c:v>900</c:v>
                </c:pt>
                <c:pt idx="56">
                  <c:v>960</c:v>
                </c:pt>
                <c:pt idx="57">
                  <c:v>1020</c:v>
                </c:pt>
                <c:pt idx="58">
                  <c:v>1080</c:v>
                </c:pt>
                <c:pt idx="59">
                  <c:v>1140</c:v>
                </c:pt>
                <c:pt idx="60">
                  <c:v>1200</c:v>
                </c:pt>
                <c:pt idx="61">
                  <c:v>1260</c:v>
                </c:pt>
                <c:pt idx="62">
                  <c:v>1320</c:v>
                </c:pt>
                <c:pt idx="63">
                  <c:v>1380</c:v>
                </c:pt>
                <c:pt idx="64">
                  <c:v>1440</c:v>
                </c:pt>
                <c:pt idx="65">
                  <c:v>1500</c:v>
                </c:pt>
                <c:pt idx="66">
                  <c:v>1560</c:v>
                </c:pt>
                <c:pt idx="67">
                  <c:v>1620</c:v>
                </c:pt>
                <c:pt idx="68">
                  <c:v>1680</c:v>
                </c:pt>
                <c:pt idx="69">
                  <c:v>1740</c:v>
                </c:pt>
                <c:pt idx="70">
                  <c:v>1800</c:v>
                </c:pt>
                <c:pt idx="71">
                  <c:v>1860</c:v>
                </c:pt>
                <c:pt idx="72">
                  <c:v>1920</c:v>
                </c:pt>
                <c:pt idx="73">
                  <c:v>2040</c:v>
                </c:pt>
                <c:pt idx="74">
                  <c:v>2100</c:v>
                </c:pt>
                <c:pt idx="75">
                  <c:v>2160</c:v>
                </c:pt>
                <c:pt idx="76">
                  <c:v>2220</c:v>
                </c:pt>
                <c:pt idx="77">
                  <c:v>2280</c:v>
                </c:pt>
                <c:pt idx="78">
                  <c:v>2340</c:v>
                </c:pt>
                <c:pt idx="79">
                  <c:v>2400</c:v>
                </c:pt>
                <c:pt idx="80">
                  <c:v>2460</c:v>
                </c:pt>
                <c:pt idx="81">
                  <c:v>2520</c:v>
                </c:pt>
                <c:pt idx="82">
                  <c:v>2580</c:v>
                </c:pt>
                <c:pt idx="83">
                  <c:v>2640</c:v>
                </c:pt>
                <c:pt idx="84">
                  <c:v>2700</c:v>
                </c:pt>
                <c:pt idx="85">
                  <c:v>2760</c:v>
                </c:pt>
                <c:pt idx="86">
                  <c:v>2820</c:v>
                </c:pt>
                <c:pt idx="87">
                  <c:v>2880</c:v>
                </c:pt>
                <c:pt idx="88">
                  <c:v>2940</c:v>
                </c:pt>
                <c:pt idx="89">
                  <c:v>3000</c:v>
                </c:pt>
                <c:pt idx="90">
                  <c:v>3060</c:v>
                </c:pt>
                <c:pt idx="91">
                  <c:v>3120</c:v>
                </c:pt>
                <c:pt idx="92">
                  <c:v>3180</c:v>
                </c:pt>
                <c:pt idx="93">
                  <c:v>3240</c:v>
                </c:pt>
                <c:pt idx="94">
                  <c:v>3300</c:v>
                </c:pt>
                <c:pt idx="95">
                  <c:v>3360</c:v>
                </c:pt>
                <c:pt idx="96">
                  <c:v>3420</c:v>
                </c:pt>
                <c:pt idx="97">
                  <c:v>3480</c:v>
                </c:pt>
                <c:pt idx="98">
                  <c:v>3540</c:v>
                </c:pt>
                <c:pt idx="99">
                  <c:v>3600</c:v>
                </c:pt>
                <c:pt idx="100">
                  <c:v>3660</c:v>
                </c:pt>
                <c:pt idx="101">
                  <c:v>3720</c:v>
                </c:pt>
                <c:pt idx="102">
                  <c:v>3780</c:v>
                </c:pt>
                <c:pt idx="103">
                  <c:v>3840</c:v>
                </c:pt>
                <c:pt idx="104">
                  <c:v>3900</c:v>
                </c:pt>
                <c:pt idx="105">
                  <c:v>3960</c:v>
                </c:pt>
                <c:pt idx="106">
                  <c:v>4020</c:v>
                </c:pt>
                <c:pt idx="107">
                  <c:v>4080</c:v>
                </c:pt>
                <c:pt idx="108">
                  <c:v>4140</c:v>
                </c:pt>
                <c:pt idx="109">
                  <c:v>4200</c:v>
                </c:pt>
                <c:pt idx="110">
                  <c:v>4260</c:v>
                </c:pt>
                <c:pt idx="111">
                  <c:v>4320</c:v>
                </c:pt>
                <c:pt idx="112">
                  <c:v>4320.5</c:v>
                </c:pt>
                <c:pt idx="113">
                  <c:v>4321</c:v>
                </c:pt>
                <c:pt idx="114">
                  <c:v>4321.5</c:v>
                </c:pt>
                <c:pt idx="115">
                  <c:v>4322</c:v>
                </c:pt>
                <c:pt idx="116">
                  <c:v>4352.5</c:v>
                </c:pt>
                <c:pt idx="117">
                  <c:v>4323</c:v>
                </c:pt>
                <c:pt idx="118">
                  <c:v>4323.5</c:v>
                </c:pt>
                <c:pt idx="119">
                  <c:v>4224</c:v>
                </c:pt>
                <c:pt idx="120">
                  <c:v>4324.5</c:v>
                </c:pt>
                <c:pt idx="121">
                  <c:v>4325</c:v>
                </c:pt>
                <c:pt idx="122">
                  <c:v>4326</c:v>
                </c:pt>
                <c:pt idx="123">
                  <c:v>4327</c:v>
                </c:pt>
                <c:pt idx="124">
                  <c:v>4328</c:v>
                </c:pt>
                <c:pt idx="125">
                  <c:v>4329</c:v>
                </c:pt>
                <c:pt idx="126">
                  <c:v>4330</c:v>
                </c:pt>
                <c:pt idx="127">
                  <c:v>4331</c:v>
                </c:pt>
                <c:pt idx="128">
                  <c:v>4332</c:v>
                </c:pt>
                <c:pt idx="129">
                  <c:v>4333</c:v>
                </c:pt>
                <c:pt idx="130">
                  <c:v>4334</c:v>
                </c:pt>
                <c:pt idx="131">
                  <c:v>4335</c:v>
                </c:pt>
                <c:pt idx="132">
                  <c:v>4340</c:v>
                </c:pt>
                <c:pt idx="133">
                  <c:v>4345</c:v>
                </c:pt>
                <c:pt idx="134">
                  <c:v>4350</c:v>
                </c:pt>
                <c:pt idx="135">
                  <c:v>4355</c:v>
                </c:pt>
                <c:pt idx="136">
                  <c:v>4360</c:v>
                </c:pt>
                <c:pt idx="137">
                  <c:v>4365</c:v>
                </c:pt>
                <c:pt idx="138">
                  <c:v>4370</c:v>
                </c:pt>
                <c:pt idx="139">
                  <c:v>4375</c:v>
                </c:pt>
                <c:pt idx="140">
                  <c:v>4380</c:v>
                </c:pt>
                <c:pt idx="141">
                  <c:v>4395</c:v>
                </c:pt>
                <c:pt idx="142">
                  <c:v>4410</c:v>
                </c:pt>
                <c:pt idx="143">
                  <c:v>4425</c:v>
                </c:pt>
                <c:pt idx="144">
                  <c:v>4440</c:v>
                </c:pt>
                <c:pt idx="145">
                  <c:v>4470</c:v>
                </c:pt>
                <c:pt idx="146">
                  <c:v>4500</c:v>
                </c:pt>
                <c:pt idx="147">
                  <c:v>4530</c:v>
                </c:pt>
                <c:pt idx="148">
                  <c:v>4560</c:v>
                </c:pt>
                <c:pt idx="149">
                  <c:v>4590</c:v>
                </c:pt>
                <c:pt idx="150">
                  <c:v>4620</c:v>
                </c:pt>
                <c:pt idx="151">
                  <c:v>4650</c:v>
                </c:pt>
                <c:pt idx="152">
                  <c:v>4680</c:v>
                </c:pt>
              </c:numCache>
            </c:numRef>
          </c:xVal>
          <c:yVal>
            <c:numRef>
              <c:f>'Pumped Well Data'!$J$5:$J$157</c:f>
              <c:numCache>
                <c:formatCode>0.000</c:formatCode>
                <c:ptCount val="153"/>
                <c:pt idx="0">
                  <c:v>0.28200000000000358</c:v>
                </c:pt>
                <c:pt idx="1">
                  <c:v>0.51000000000000512</c:v>
                </c:pt>
                <c:pt idx="2">
                  <c:v>0.74000000000000199</c:v>
                </c:pt>
                <c:pt idx="3">
                  <c:v>0.94700000000000273</c:v>
                </c:pt>
                <c:pt idx="4">
                  <c:v>1.1460000000000008</c:v>
                </c:pt>
                <c:pt idx="5">
                  <c:v>1.338000000000001</c:v>
                </c:pt>
                <c:pt idx="6">
                  <c:v>1.527000000000001</c:v>
                </c:pt>
                <c:pt idx="7">
                  <c:v>1.7050000000000054</c:v>
                </c:pt>
                <c:pt idx="8">
                  <c:v>1.8900000000000006</c:v>
                </c:pt>
                <c:pt idx="9">
                  <c:v>2.0460000000000065</c:v>
                </c:pt>
                <c:pt idx="10">
                  <c:v>2.3719999999999999</c:v>
                </c:pt>
                <c:pt idx="11">
                  <c:v>2.679000000000002</c:v>
                </c:pt>
                <c:pt idx="12">
                  <c:v>2.9720000000000013</c:v>
                </c:pt>
                <c:pt idx="13">
                  <c:v>3.2560000000000002</c:v>
                </c:pt>
                <c:pt idx="14">
                  <c:v>3.5320000000000036</c:v>
                </c:pt>
                <c:pt idx="15">
                  <c:v>3.7960000000000065</c:v>
                </c:pt>
                <c:pt idx="16">
                  <c:v>4.0470000000000041</c:v>
                </c:pt>
                <c:pt idx="17">
                  <c:v>4.2910000000000039</c:v>
                </c:pt>
                <c:pt idx="18">
                  <c:v>4.5210000000000008</c:v>
                </c:pt>
                <c:pt idx="19">
                  <c:v>4.7580000000000027</c:v>
                </c:pt>
                <c:pt idx="20">
                  <c:v>5.7870000000000061</c:v>
                </c:pt>
                <c:pt idx="21">
                  <c:v>6.6670000000000016</c:v>
                </c:pt>
                <c:pt idx="22">
                  <c:v>7.4520000000000053</c:v>
                </c:pt>
                <c:pt idx="23">
                  <c:v>8.1480000000000032</c:v>
                </c:pt>
                <c:pt idx="24">
                  <c:v>8.7520000000000024</c:v>
                </c:pt>
                <c:pt idx="25">
                  <c:v>9.2630000000000052</c:v>
                </c:pt>
                <c:pt idx="26">
                  <c:v>9.6990000000000052</c:v>
                </c:pt>
                <c:pt idx="27">
                  <c:v>10.119</c:v>
                </c:pt>
                <c:pt idx="28">
                  <c:v>10.404000000000003</c:v>
                </c:pt>
                <c:pt idx="29">
                  <c:v>11.155000000000001</c:v>
                </c:pt>
                <c:pt idx="30">
                  <c:v>11.326000000000001</c:v>
                </c:pt>
                <c:pt idx="31">
                  <c:v>12.082000000000001</c:v>
                </c:pt>
                <c:pt idx="32">
                  <c:v>12.352000000000004</c:v>
                </c:pt>
                <c:pt idx="33">
                  <c:v>13.195</c:v>
                </c:pt>
                <c:pt idx="34">
                  <c:v>13.629000000000005</c:v>
                </c:pt>
                <c:pt idx="35">
                  <c:v>13.845000000000006</c:v>
                </c:pt>
                <c:pt idx="36">
                  <c:v>14.030000000000001</c:v>
                </c:pt>
                <c:pt idx="37">
                  <c:v>14.308</c:v>
                </c:pt>
                <c:pt idx="38">
                  <c:v>14.383000000000003</c:v>
                </c:pt>
                <c:pt idx="39">
                  <c:v>14.380000000000003</c:v>
                </c:pt>
                <c:pt idx="40">
                  <c:v>14.596000000000004</c:v>
                </c:pt>
                <c:pt idx="41">
                  <c:v>14.652000000000001</c:v>
                </c:pt>
                <c:pt idx="42">
                  <c:v>14.589000000000006</c:v>
                </c:pt>
                <c:pt idx="43">
                  <c:v>14.524000000000001</c:v>
                </c:pt>
                <c:pt idx="44">
                  <c:v>14.715000000000003</c:v>
                </c:pt>
                <c:pt idx="45">
                  <c:v>14.688000000000002</c:v>
                </c:pt>
                <c:pt idx="46">
                  <c:v>14.667000000000002</c:v>
                </c:pt>
                <c:pt idx="47">
                  <c:v>14.805</c:v>
                </c:pt>
                <c:pt idx="48">
                  <c:v>14.737000000000002</c:v>
                </c:pt>
                <c:pt idx="49">
                  <c:v>14.654000000000003</c:v>
                </c:pt>
                <c:pt idx="50">
                  <c:v>14.644000000000005</c:v>
                </c:pt>
                <c:pt idx="51">
                  <c:v>14.811</c:v>
                </c:pt>
                <c:pt idx="52">
                  <c:v>14.732000000000006</c:v>
                </c:pt>
                <c:pt idx="53">
                  <c:v>14.615000000000002</c:v>
                </c:pt>
                <c:pt idx="54">
                  <c:v>14.817</c:v>
                </c:pt>
                <c:pt idx="55">
                  <c:v>14.696000000000005</c:v>
                </c:pt>
                <c:pt idx="56">
                  <c:v>14.812000000000005</c:v>
                </c:pt>
                <c:pt idx="57">
                  <c:v>14.760000000000005</c:v>
                </c:pt>
                <c:pt idx="58">
                  <c:v>14.682000000000002</c:v>
                </c:pt>
                <c:pt idx="59">
                  <c:v>14.617000000000004</c:v>
                </c:pt>
                <c:pt idx="60">
                  <c:v>14.57</c:v>
                </c:pt>
                <c:pt idx="61">
                  <c:v>14.765000000000001</c:v>
                </c:pt>
                <c:pt idx="62">
                  <c:v>14.802</c:v>
                </c:pt>
                <c:pt idx="63">
                  <c:v>14.704000000000001</c:v>
                </c:pt>
                <c:pt idx="64">
                  <c:v>14.895000000000003</c:v>
                </c:pt>
                <c:pt idx="65">
                  <c:v>14.991</c:v>
                </c:pt>
                <c:pt idx="66">
                  <c:v>15.010000000000005</c:v>
                </c:pt>
                <c:pt idx="67">
                  <c:v>14.988000000000007</c:v>
                </c:pt>
                <c:pt idx="68">
                  <c:v>15.075000000000003</c:v>
                </c:pt>
                <c:pt idx="69">
                  <c:v>14.889000000000003</c:v>
                </c:pt>
                <c:pt idx="70">
                  <c:v>14.795000000000002</c:v>
                </c:pt>
                <c:pt idx="71">
                  <c:v>15.114000000000004</c:v>
                </c:pt>
                <c:pt idx="72">
                  <c:v>15.107000000000006</c:v>
                </c:pt>
                <c:pt idx="73">
                  <c:v>15.589000000000006</c:v>
                </c:pt>
                <c:pt idx="74">
                  <c:v>15.772000000000006</c:v>
                </c:pt>
                <c:pt idx="75">
                  <c:v>15.608000000000004</c:v>
                </c:pt>
                <c:pt idx="76">
                  <c:v>15.761000000000003</c:v>
                </c:pt>
                <c:pt idx="77">
                  <c:v>15.632000000000005</c:v>
                </c:pt>
                <c:pt idx="78">
                  <c:v>15.838000000000001</c:v>
                </c:pt>
                <c:pt idx="79">
                  <c:v>15.687000000000005</c:v>
                </c:pt>
                <c:pt idx="80">
                  <c:v>15.561</c:v>
                </c:pt>
                <c:pt idx="81">
                  <c:v>15.517000000000003</c:v>
                </c:pt>
                <c:pt idx="82">
                  <c:v>15.463000000000001</c:v>
                </c:pt>
                <c:pt idx="83">
                  <c:v>15.425000000000004</c:v>
                </c:pt>
                <c:pt idx="84">
                  <c:v>15.675000000000004</c:v>
                </c:pt>
                <c:pt idx="85">
                  <c:v>15.545000000000002</c:v>
                </c:pt>
                <c:pt idx="86">
                  <c:v>15.747</c:v>
                </c:pt>
                <c:pt idx="87">
                  <c:v>16.053000000000004</c:v>
                </c:pt>
                <c:pt idx="88">
                  <c:v>16.369</c:v>
                </c:pt>
                <c:pt idx="89">
                  <c:v>16.165000000000006</c:v>
                </c:pt>
                <c:pt idx="90">
                  <c:v>16.151000000000003</c:v>
                </c:pt>
                <c:pt idx="91">
                  <c:v>15.985000000000007</c:v>
                </c:pt>
                <c:pt idx="92">
                  <c:v>16.129000000000005</c:v>
                </c:pt>
                <c:pt idx="93">
                  <c:v>15.995000000000005</c:v>
                </c:pt>
                <c:pt idx="94">
                  <c:v>15.965000000000003</c:v>
                </c:pt>
                <c:pt idx="95">
                  <c:v>14.609000000000002</c:v>
                </c:pt>
                <c:pt idx="96">
                  <c:v>14.965000000000003</c:v>
                </c:pt>
                <c:pt idx="97">
                  <c:v>14.984000000000002</c:v>
                </c:pt>
                <c:pt idx="98">
                  <c:v>16.152000000000001</c:v>
                </c:pt>
                <c:pt idx="99">
                  <c:v>16.144000000000005</c:v>
                </c:pt>
                <c:pt idx="100">
                  <c:v>16.090000000000003</c:v>
                </c:pt>
                <c:pt idx="101">
                  <c:v>15.913000000000004</c:v>
                </c:pt>
                <c:pt idx="102">
                  <c:v>15.903000000000006</c:v>
                </c:pt>
                <c:pt idx="103">
                  <c:v>16.021000000000001</c:v>
                </c:pt>
                <c:pt idx="104">
                  <c:v>15.880000000000003</c:v>
                </c:pt>
                <c:pt idx="105">
                  <c:v>15.785000000000004</c:v>
                </c:pt>
                <c:pt idx="106">
                  <c:v>15.75</c:v>
                </c:pt>
                <c:pt idx="107">
                  <c:v>15.972000000000001</c:v>
                </c:pt>
                <c:pt idx="108">
                  <c:v>15.836000000000006</c:v>
                </c:pt>
                <c:pt idx="109">
                  <c:v>15.830000000000005</c:v>
                </c:pt>
                <c:pt idx="110">
                  <c:v>15.940000000000005</c:v>
                </c:pt>
                <c:pt idx="111">
                  <c:v>16.117000000000004</c:v>
                </c:pt>
                <c:pt idx="112">
                  <c:v>16.13000000000001</c:v>
                </c:pt>
                <c:pt idx="113">
                  <c:v>16.100000000000009</c:v>
                </c:pt>
                <c:pt idx="114">
                  <c:v>16.092000000000006</c:v>
                </c:pt>
                <c:pt idx="115">
                  <c:v>16.072000000000003</c:v>
                </c:pt>
                <c:pt idx="116">
                  <c:v>16.071000000000005</c:v>
                </c:pt>
                <c:pt idx="117">
                  <c:v>16.055000000000007</c:v>
                </c:pt>
                <c:pt idx="118">
                  <c:v>16.032000000000004</c:v>
                </c:pt>
                <c:pt idx="119">
                  <c:v>16.035000000000011</c:v>
                </c:pt>
                <c:pt idx="120">
                  <c:v>16.028000000000006</c:v>
                </c:pt>
                <c:pt idx="121">
                  <c:v>16.00500000000001</c:v>
                </c:pt>
                <c:pt idx="122">
                  <c:v>15.972000000000001</c:v>
                </c:pt>
                <c:pt idx="123">
                  <c:v>15.956000000000003</c:v>
                </c:pt>
                <c:pt idx="124">
                  <c:v>15.930000000000007</c:v>
                </c:pt>
                <c:pt idx="125">
                  <c:v>15.923000000000002</c:v>
                </c:pt>
                <c:pt idx="126">
                  <c:v>15.917000000000009</c:v>
                </c:pt>
                <c:pt idx="127">
                  <c:v>15.929000000000009</c:v>
                </c:pt>
                <c:pt idx="128">
                  <c:v>15.903000000000006</c:v>
                </c:pt>
                <c:pt idx="129">
                  <c:v>15.90100000000001</c:v>
                </c:pt>
                <c:pt idx="130">
                  <c:v>15.902000000000001</c:v>
                </c:pt>
                <c:pt idx="131">
                  <c:v>15.913000000000004</c:v>
                </c:pt>
                <c:pt idx="132">
                  <c:v>15.935000000000009</c:v>
                </c:pt>
                <c:pt idx="133">
                  <c:v>15.959000000000003</c:v>
                </c:pt>
                <c:pt idx="134">
                  <c:v>16.074000000000005</c:v>
                </c:pt>
                <c:pt idx="135">
                  <c:v>16.25800000000001</c:v>
                </c:pt>
                <c:pt idx="136">
                  <c:v>16.393000000000008</c:v>
                </c:pt>
                <c:pt idx="137">
                  <c:v>16.543000000000006</c:v>
                </c:pt>
                <c:pt idx="138">
                  <c:v>16.619000000000007</c:v>
                </c:pt>
                <c:pt idx="139">
                  <c:v>16.248000000000005</c:v>
                </c:pt>
                <c:pt idx="140">
                  <c:v>16.670000000000009</c:v>
                </c:pt>
                <c:pt idx="141">
                  <c:v>16.616000000000007</c:v>
                </c:pt>
                <c:pt idx="142">
                  <c:v>16.183000000000007</c:v>
                </c:pt>
                <c:pt idx="143">
                  <c:v>16.443000000000005</c:v>
                </c:pt>
                <c:pt idx="144">
                  <c:v>16.412000000000006</c:v>
                </c:pt>
                <c:pt idx="145">
                  <c:v>16.836000000000006</c:v>
                </c:pt>
                <c:pt idx="146">
                  <c:v>16.918000000000006</c:v>
                </c:pt>
                <c:pt idx="147">
                  <c:v>16.920000000000009</c:v>
                </c:pt>
                <c:pt idx="148">
                  <c:v>16.745000000000005</c:v>
                </c:pt>
                <c:pt idx="149">
                  <c:v>17.713000000000001</c:v>
                </c:pt>
                <c:pt idx="150">
                  <c:v>16.742000000000004</c:v>
                </c:pt>
                <c:pt idx="151">
                  <c:v>16.585000000000008</c:v>
                </c:pt>
                <c:pt idx="152">
                  <c:v>14.596000000000004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250-4A97-8912-71071CBF2176}"/>
            </c:ext>
          </c:extLst>
        </c:ser>
        <c:ser>
          <c:idx val="0"/>
          <c:order val="1"/>
          <c:tx>
            <c:v>Drawdown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Data'!$A$5:$A$157</c:f>
              <c:numCache>
                <c:formatCode>General</c:formatCode>
                <c:ptCount val="153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20</c:v>
                </c:pt>
                <c:pt idx="21">
                  <c:v>25</c:v>
                </c:pt>
                <c:pt idx="22">
                  <c:v>30</c:v>
                </c:pt>
                <c:pt idx="23">
                  <c:v>35</c:v>
                </c:pt>
                <c:pt idx="24">
                  <c:v>40</c:v>
                </c:pt>
                <c:pt idx="25">
                  <c:v>45</c:v>
                </c:pt>
                <c:pt idx="26">
                  <c:v>50</c:v>
                </c:pt>
                <c:pt idx="27">
                  <c:v>55</c:v>
                </c:pt>
                <c:pt idx="28">
                  <c:v>60</c:v>
                </c:pt>
                <c:pt idx="29">
                  <c:v>75</c:v>
                </c:pt>
                <c:pt idx="30">
                  <c:v>90</c:v>
                </c:pt>
                <c:pt idx="31">
                  <c:v>105</c:v>
                </c:pt>
                <c:pt idx="32">
                  <c:v>120</c:v>
                </c:pt>
                <c:pt idx="33">
                  <c:v>150</c:v>
                </c:pt>
                <c:pt idx="34">
                  <c:v>180</c:v>
                </c:pt>
                <c:pt idx="35">
                  <c:v>210</c:v>
                </c:pt>
                <c:pt idx="36">
                  <c:v>240</c:v>
                </c:pt>
                <c:pt idx="37">
                  <c:v>270</c:v>
                </c:pt>
                <c:pt idx="38">
                  <c:v>300</c:v>
                </c:pt>
                <c:pt idx="39">
                  <c:v>330</c:v>
                </c:pt>
                <c:pt idx="40">
                  <c:v>360</c:v>
                </c:pt>
                <c:pt idx="41">
                  <c:v>390</c:v>
                </c:pt>
                <c:pt idx="42">
                  <c:v>420</c:v>
                </c:pt>
                <c:pt idx="43">
                  <c:v>450</c:v>
                </c:pt>
                <c:pt idx="44">
                  <c:v>480</c:v>
                </c:pt>
                <c:pt idx="45">
                  <c:v>510</c:v>
                </c:pt>
                <c:pt idx="46">
                  <c:v>540</c:v>
                </c:pt>
                <c:pt idx="47">
                  <c:v>570</c:v>
                </c:pt>
                <c:pt idx="48">
                  <c:v>600</c:v>
                </c:pt>
                <c:pt idx="49">
                  <c:v>630</c:v>
                </c:pt>
                <c:pt idx="50">
                  <c:v>660</c:v>
                </c:pt>
                <c:pt idx="51">
                  <c:v>690</c:v>
                </c:pt>
                <c:pt idx="52">
                  <c:v>720</c:v>
                </c:pt>
                <c:pt idx="53">
                  <c:v>780</c:v>
                </c:pt>
                <c:pt idx="54">
                  <c:v>840</c:v>
                </c:pt>
                <c:pt idx="55">
                  <c:v>900</c:v>
                </c:pt>
                <c:pt idx="56">
                  <c:v>960</c:v>
                </c:pt>
                <c:pt idx="57">
                  <c:v>1020</c:v>
                </c:pt>
                <c:pt idx="58">
                  <c:v>1080</c:v>
                </c:pt>
                <c:pt idx="59">
                  <c:v>1140</c:v>
                </c:pt>
                <c:pt idx="60">
                  <c:v>1200</c:v>
                </c:pt>
                <c:pt idx="61">
                  <c:v>1260</c:v>
                </c:pt>
                <c:pt idx="62">
                  <c:v>1320</c:v>
                </c:pt>
                <c:pt idx="63">
                  <c:v>1380</c:v>
                </c:pt>
                <c:pt idx="64">
                  <c:v>1440</c:v>
                </c:pt>
                <c:pt idx="65">
                  <c:v>1500</c:v>
                </c:pt>
                <c:pt idx="66">
                  <c:v>1560</c:v>
                </c:pt>
                <c:pt idx="67">
                  <c:v>1620</c:v>
                </c:pt>
                <c:pt idx="68">
                  <c:v>1680</c:v>
                </c:pt>
                <c:pt idx="69">
                  <c:v>1740</c:v>
                </c:pt>
                <c:pt idx="70">
                  <c:v>1800</c:v>
                </c:pt>
                <c:pt idx="71">
                  <c:v>1860</c:v>
                </c:pt>
                <c:pt idx="72">
                  <c:v>1920</c:v>
                </c:pt>
                <c:pt idx="73">
                  <c:v>2040</c:v>
                </c:pt>
                <c:pt idx="74">
                  <c:v>2100</c:v>
                </c:pt>
                <c:pt idx="75">
                  <c:v>2160</c:v>
                </c:pt>
                <c:pt idx="76">
                  <c:v>2220</c:v>
                </c:pt>
                <c:pt idx="77">
                  <c:v>2280</c:v>
                </c:pt>
                <c:pt idx="78">
                  <c:v>2340</c:v>
                </c:pt>
                <c:pt idx="79">
                  <c:v>2400</c:v>
                </c:pt>
                <c:pt idx="80">
                  <c:v>2460</c:v>
                </c:pt>
                <c:pt idx="81">
                  <c:v>2520</c:v>
                </c:pt>
                <c:pt idx="82">
                  <c:v>2580</c:v>
                </c:pt>
                <c:pt idx="83">
                  <c:v>2640</c:v>
                </c:pt>
                <c:pt idx="84">
                  <c:v>2700</c:v>
                </c:pt>
                <c:pt idx="85">
                  <c:v>2760</c:v>
                </c:pt>
                <c:pt idx="86">
                  <c:v>2820</c:v>
                </c:pt>
                <c:pt idx="87">
                  <c:v>2880</c:v>
                </c:pt>
                <c:pt idx="88">
                  <c:v>2940</c:v>
                </c:pt>
                <c:pt idx="89">
                  <c:v>3000</c:v>
                </c:pt>
                <c:pt idx="90">
                  <c:v>3060</c:v>
                </c:pt>
                <c:pt idx="91">
                  <c:v>3120</c:v>
                </c:pt>
                <c:pt idx="92">
                  <c:v>3180</c:v>
                </c:pt>
                <c:pt idx="93">
                  <c:v>3240</c:v>
                </c:pt>
                <c:pt idx="94">
                  <c:v>3300</c:v>
                </c:pt>
                <c:pt idx="95">
                  <c:v>3360</c:v>
                </c:pt>
                <c:pt idx="96">
                  <c:v>3420</c:v>
                </c:pt>
                <c:pt idx="97">
                  <c:v>3480</c:v>
                </c:pt>
                <c:pt idx="98">
                  <c:v>3540</c:v>
                </c:pt>
                <c:pt idx="99">
                  <c:v>3600</c:v>
                </c:pt>
                <c:pt idx="100">
                  <c:v>3660</c:v>
                </c:pt>
                <c:pt idx="101">
                  <c:v>3720</c:v>
                </c:pt>
                <c:pt idx="102">
                  <c:v>3780</c:v>
                </c:pt>
                <c:pt idx="103">
                  <c:v>3840</c:v>
                </c:pt>
                <c:pt idx="104">
                  <c:v>3900</c:v>
                </c:pt>
                <c:pt idx="105">
                  <c:v>3960</c:v>
                </c:pt>
                <c:pt idx="106">
                  <c:v>4020</c:v>
                </c:pt>
                <c:pt idx="107">
                  <c:v>4080</c:v>
                </c:pt>
                <c:pt idx="108">
                  <c:v>4140</c:v>
                </c:pt>
                <c:pt idx="109">
                  <c:v>4200</c:v>
                </c:pt>
                <c:pt idx="110">
                  <c:v>4260</c:v>
                </c:pt>
                <c:pt idx="111">
                  <c:v>4320</c:v>
                </c:pt>
                <c:pt idx="112">
                  <c:v>4320.5</c:v>
                </c:pt>
                <c:pt idx="113">
                  <c:v>4321</c:v>
                </c:pt>
                <c:pt idx="114">
                  <c:v>4321.5</c:v>
                </c:pt>
                <c:pt idx="115">
                  <c:v>4322</c:v>
                </c:pt>
                <c:pt idx="116">
                  <c:v>4352.5</c:v>
                </c:pt>
                <c:pt idx="117">
                  <c:v>4323</c:v>
                </c:pt>
                <c:pt idx="118">
                  <c:v>4323.5</c:v>
                </c:pt>
                <c:pt idx="119">
                  <c:v>4224</c:v>
                </c:pt>
                <c:pt idx="120">
                  <c:v>4324.5</c:v>
                </c:pt>
                <c:pt idx="121">
                  <c:v>4325</c:v>
                </c:pt>
                <c:pt idx="122">
                  <c:v>4326</c:v>
                </c:pt>
                <c:pt idx="123">
                  <c:v>4327</c:v>
                </c:pt>
                <c:pt idx="124">
                  <c:v>4328</c:v>
                </c:pt>
                <c:pt idx="125">
                  <c:v>4329</c:v>
                </c:pt>
                <c:pt idx="126">
                  <c:v>4330</c:v>
                </c:pt>
                <c:pt idx="127">
                  <c:v>4331</c:v>
                </c:pt>
                <c:pt idx="128">
                  <c:v>4332</c:v>
                </c:pt>
                <c:pt idx="129">
                  <c:v>4333</c:v>
                </c:pt>
                <c:pt idx="130">
                  <c:v>4334</c:v>
                </c:pt>
                <c:pt idx="131">
                  <c:v>4335</c:v>
                </c:pt>
                <c:pt idx="132">
                  <c:v>4340</c:v>
                </c:pt>
                <c:pt idx="133">
                  <c:v>4345</c:v>
                </c:pt>
                <c:pt idx="134">
                  <c:v>4350</c:v>
                </c:pt>
                <c:pt idx="135">
                  <c:v>4355</c:v>
                </c:pt>
                <c:pt idx="136">
                  <c:v>4360</c:v>
                </c:pt>
                <c:pt idx="137">
                  <c:v>4365</c:v>
                </c:pt>
                <c:pt idx="138">
                  <c:v>4370</c:v>
                </c:pt>
                <c:pt idx="139">
                  <c:v>4375</c:v>
                </c:pt>
                <c:pt idx="140">
                  <c:v>4380</c:v>
                </c:pt>
                <c:pt idx="141">
                  <c:v>4395</c:v>
                </c:pt>
                <c:pt idx="142">
                  <c:v>4410</c:v>
                </c:pt>
                <c:pt idx="143">
                  <c:v>4425</c:v>
                </c:pt>
                <c:pt idx="144">
                  <c:v>4440</c:v>
                </c:pt>
                <c:pt idx="145">
                  <c:v>4470</c:v>
                </c:pt>
                <c:pt idx="146">
                  <c:v>4500</c:v>
                </c:pt>
                <c:pt idx="147">
                  <c:v>4530</c:v>
                </c:pt>
                <c:pt idx="148">
                  <c:v>4560</c:v>
                </c:pt>
                <c:pt idx="149">
                  <c:v>4590</c:v>
                </c:pt>
                <c:pt idx="150">
                  <c:v>4620</c:v>
                </c:pt>
                <c:pt idx="151">
                  <c:v>4650</c:v>
                </c:pt>
                <c:pt idx="152">
                  <c:v>4680</c:v>
                </c:pt>
              </c:numCache>
            </c:numRef>
          </c:xVal>
          <c:yVal>
            <c:numRef>
              <c:f>'Pumped Well Data'!$I$5:$I$157</c:f>
              <c:numCache>
                <c:formatCode>0.000</c:formatCode>
                <c:ptCount val="153"/>
                <c:pt idx="0">
                  <c:v>0.28200000000000358</c:v>
                </c:pt>
                <c:pt idx="1">
                  <c:v>0.51000000000000512</c:v>
                </c:pt>
                <c:pt idx="2">
                  <c:v>0.74000000000000199</c:v>
                </c:pt>
                <c:pt idx="3">
                  <c:v>0.94700000000000273</c:v>
                </c:pt>
                <c:pt idx="4">
                  <c:v>1.1460000000000008</c:v>
                </c:pt>
                <c:pt idx="5">
                  <c:v>1.338000000000001</c:v>
                </c:pt>
                <c:pt idx="6">
                  <c:v>1.527000000000001</c:v>
                </c:pt>
                <c:pt idx="7">
                  <c:v>1.7050000000000054</c:v>
                </c:pt>
                <c:pt idx="8">
                  <c:v>1.8900000000000006</c:v>
                </c:pt>
                <c:pt idx="9">
                  <c:v>2.0460000000000065</c:v>
                </c:pt>
                <c:pt idx="10">
                  <c:v>2.3719999999999999</c:v>
                </c:pt>
                <c:pt idx="11">
                  <c:v>2.679000000000002</c:v>
                </c:pt>
                <c:pt idx="12">
                  <c:v>2.9720000000000013</c:v>
                </c:pt>
                <c:pt idx="13">
                  <c:v>3.2560000000000002</c:v>
                </c:pt>
                <c:pt idx="14">
                  <c:v>3.5320000000000036</c:v>
                </c:pt>
                <c:pt idx="15">
                  <c:v>3.7960000000000065</c:v>
                </c:pt>
                <c:pt idx="16">
                  <c:v>4.0470000000000041</c:v>
                </c:pt>
                <c:pt idx="17">
                  <c:v>4.2910000000000039</c:v>
                </c:pt>
                <c:pt idx="18">
                  <c:v>4.5210000000000008</c:v>
                </c:pt>
                <c:pt idx="19">
                  <c:v>4.7580000000000027</c:v>
                </c:pt>
                <c:pt idx="20">
                  <c:v>5.7870000000000061</c:v>
                </c:pt>
                <c:pt idx="21">
                  <c:v>6.6670000000000016</c:v>
                </c:pt>
                <c:pt idx="22">
                  <c:v>7.4520000000000053</c:v>
                </c:pt>
                <c:pt idx="23">
                  <c:v>8.1480000000000032</c:v>
                </c:pt>
                <c:pt idx="24">
                  <c:v>8.7520000000000024</c:v>
                </c:pt>
                <c:pt idx="25">
                  <c:v>9.2630000000000052</c:v>
                </c:pt>
                <c:pt idx="26">
                  <c:v>9.6990000000000052</c:v>
                </c:pt>
                <c:pt idx="27">
                  <c:v>10.119</c:v>
                </c:pt>
                <c:pt idx="28">
                  <c:v>10.404000000000003</c:v>
                </c:pt>
                <c:pt idx="29">
                  <c:v>11.155000000000001</c:v>
                </c:pt>
                <c:pt idx="30">
                  <c:v>11.326000000000001</c:v>
                </c:pt>
                <c:pt idx="31">
                  <c:v>12.082000000000001</c:v>
                </c:pt>
                <c:pt idx="32">
                  <c:v>12.352000000000004</c:v>
                </c:pt>
                <c:pt idx="33">
                  <c:v>13.195</c:v>
                </c:pt>
                <c:pt idx="34">
                  <c:v>13.629000000000005</c:v>
                </c:pt>
                <c:pt idx="35">
                  <c:v>13.845000000000006</c:v>
                </c:pt>
                <c:pt idx="36">
                  <c:v>14.030000000000001</c:v>
                </c:pt>
                <c:pt idx="37">
                  <c:v>14.308</c:v>
                </c:pt>
                <c:pt idx="38">
                  <c:v>14.383000000000003</c:v>
                </c:pt>
                <c:pt idx="39">
                  <c:v>14.380000000000003</c:v>
                </c:pt>
                <c:pt idx="40">
                  <c:v>14.596000000000004</c:v>
                </c:pt>
                <c:pt idx="41">
                  <c:v>14.652000000000001</c:v>
                </c:pt>
                <c:pt idx="42">
                  <c:v>14.589000000000006</c:v>
                </c:pt>
                <c:pt idx="43">
                  <c:v>14.524000000000001</c:v>
                </c:pt>
                <c:pt idx="44">
                  <c:v>14.715000000000003</c:v>
                </c:pt>
                <c:pt idx="45">
                  <c:v>14.688000000000002</c:v>
                </c:pt>
                <c:pt idx="46">
                  <c:v>14.667000000000002</c:v>
                </c:pt>
                <c:pt idx="47">
                  <c:v>14.805</c:v>
                </c:pt>
                <c:pt idx="48">
                  <c:v>14.737000000000002</c:v>
                </c:pt>
                <c:pt idx="49">
                  <c:v>14.654000000000003</c:v>
                </c:pt>
                <c:pt idx="50">
                  <c:v>14.644000000000005</c:v>
                </c:pt>
                <c:pt idx="51">
                  <c:v>14.811</c:v>
                </c:pt>
                <c:pt idx="52">
                  <c:v>14.732000000000006</c:v>
                </c:pt>
                <c:pt idx="53">
                  <c:v>14.615000000000002</c:v>
                </c:pt>
                <c:pt idx="54">
                  <c:v>14.817</c:v>
                </c:pt>
                <c:pt idx="55">
                  <c:v>14.696000000000005</c:v>
                </c:pt>
                <c:pt idx="56">
                  <c:v>14.812000000000005</c:v>
                </c:pt>
                <c:pt idx="57">
                  <c:v>14.760000000000005</c:v>
                </c:pt>
                <c:pt idx="58">
                  <c:v>14.682000000000002</c:v>
                </c:pt>
                <c:pt idx="59">
                  <c:v>14.617000000000004</c:v>
                </c:pt>
                <c:pt idx="60">
                  <c:v>14.57</c:v>
                </c:pt>
                <c:pt idx="61">
                  <c:v>14.765000000000001</c:v>
                </c:pt>
                <c:pt idx="62">
                  <c:v>14.802</c:v>
                </c:pt>
                <c:pt idx="63">
                  <c:v>14.704000000000001</c:v>
                </c:pt>
                <c:pt idx="64">
                  <c:v>14.895000000000003</c:v>
                </c:pt>
                <c:pt idx="65">
                  <c:v>14.991</c:v>
                </c:pt>
                <c:pt idx="66">
                  <c:v>15.010000000000005</c:v>
                </c:pt>
                <c:pt idx="67">
                  <c:v>14.988000000000007</c:v>
                </c:pt>
                <c:pt idx="68">
                  <c:v>15.075000000000003</c:v>
                </c:pt>
                <c:pt idx="69">
                  <c:v>14.889000000000003</c:v>
                </c:pt>
                <c:pt idx="70">
                  <c:v>14.795000000000002</c:v>
                </c:pt>
                <c:pt idx="71">
                  <c:v>15.114000000000004</c:v>
                </c:pt>
                <c:pt idx="72">
                  <c:v>15.107000000000006</c:v>
                </c:pt>
                <c:pt idx="73">
                  <c:v>15.589000000000006</c:v>
                </c:pt>
                <c:pt idx="74">
                  <c:v>15.772000000000006</c:v>
                </c:pt>
                <c:pt idx="75">
                  <c:v>15.608000000000004</c:v>
                </c:pt>
                <c:pt idx="76">
                  <c:v>15.761000000000003</c:v>
                </c:pt>
                <c:pt idx="77">
                  <c:v>15.632000000000005</c:v>
                </c:pt>
                <c:pt idx="78">
                  <c:v>15.838000000000001</c:v>
                </c:pt>
                <c:pt idx="79">
                  <c:v>15.687000000000005</c:v>
                </c:pt>
                <c:pt idx="80">
                  <c:v>15.561</c:v>
                </c:pt>
                <c:pt idx="81">
                  <c:v>15.517000000000003</c:v>
                </c:pt>
                <c:pt idx="82">
                  <c:v>15.463000000000001</c:v>
                </c:pt>
                <c:pt idx="83">
                  <c:v>15.425000000000004</c:v>
                </c:pt>
                <c:pt idx="84">
                  <c:v>15.675000000000004</c:v>
                </c:pt>
                <c:pt idx="85">
                  <c:v>15.545000000000002</c:v>
                </c:pt>
                <c:pt idx="86">
                  <c:v>15.747</c:v>
                </c:pt>
                <c:pt idx="87">
                  <c:v>16.053000000000004</c:v>
                </c:pt>
                <c:pt idx="88">
                  <c:v>16.369</c:v>
                </c:pt>
                <c:pt idx="89">
                  <c:v>16.165000000000006</c:v>
                </c:pt>
                <c:pt idx="90">
                  <c:v>16.151000000000003</c:v>
                </c:pt>
                <c:pt idx="91">
                  <c:v>15.985000000000007</c:v>
                </c:pt>
                <c:pt idx="92">
                  <c:v>16.129000000000005</c:v>
                </c:pt>
                <c:pt idx="93">
                  <c:v>15.995000000000005</c:v>
                </c:pt>
                <c:pt idx="94">
                  <c:v>15.965000000000003</c:v>
                </c:pt>
                <c:pt idx="95">
                  <c:v>14.609000000000002</c:v>
                </c:pt>
                <c:pt idx="96">
                  <c:v>14.965000000000003</c:v>
                </c:pt>
                <c:pt idx="97">
                  <c:v>14.984000000000002</c:v>
                </c:pt>
                <c:pt idx="98">
                  <c:v>16.152000000000001</c:v>
                </c:pt>
                <c:pt idx="99">
                  <c:v>16.144000000000005</c:v>
                </c:pt>
                <c:pt idx="100">
                  <c:v>16.090000000000003</c:v>
                </c:pt>
                <c:pt idx="101">
                  <c:v>15.913000000000004</c:v>
                </c:pt>
                <c:pt idx="102">
                  <c:v>15.903000000000006</c:v>
                </c:pt>
                <c:pt idx="103">
                  <c:v>16.021000000000001</c:v>
                </c:pt>
                <c:pt idx="104">
                  <c:v>15.880000000000003</c:v>
                </c:pt>
                <c:pt idx="105">
                  <c:v>15.785000000000004</c:v>
                </c:pt>
                <c:pt idx="106">
                  <c:v>15.75</c:v>
                </c:pt>
                <c:pt idx="107">
                  <c:v>15.972000000000001</c:v>
                </c:pt>
                <c:pt idx="108">
                  <c:v>15.836000000000006</c:v>
                </c:pt>
                <c:pt idx="109">
                  <c:v>15.830000000000005</c:v>
                </c:pt>
                <c:pt idx="110">
                  <c:v>15.940000000000005</c:v>
                </c:pt>
                <c:pt idx="111">
                  <c:v>16.117000000000004</c:v>
                </c:pt>
                <c:pt idx="112" formatCode="0.00">
                  <c:v>15.848000000000006</c:v>
                </c:pt>
                <c:pt idx="113" formatCode="0.00">
                  <c:v>15.590000000000003</c:v>
                </c:pt>
                <c:pt idx="114" formatCode="0.00">
                  <c:v>15.352000000000004</c:v>
                </c:pt>
                <c:pt idx="115" formatCode="0.00">
                  <c:v>15.125</c:v>
                </c:pt>
                <c:pt idx="116" formatCode="0.00">
                  <c:v>14.925000000000004</c:v>
                </c:pt>
                <c:pt idx="117" formatCode="0.00">
                  <c:v>14.717000000000006</c:v>
                </c:pt>
                <c:pt idx="118" formatCode="0.00">
                  <c:v>14.505000000000003</c:v>
                </c:pt>
                <c:pt idx="119" formatCode="0.00">
                  <c:v>14.330000000000005</c:v>
                </c:pt>
                <c:pt idx="120" formatCode="0.00">
                  <c:v>14.138000000000005</c:v>
                </c:pt>
                <c:pt idx="121" formatCode="0.00">
                  <c:v>13.959000000000003</c:v>
                </c:pt>
                <c:pt idx="122" formatCode="0.00">
                  <c:v>13.600000000000001</c:v>
                </c:pt>
                <c:pt idx="123" formatCode="0.00">
                  <c:v>13.277000000000001</c:v>
                </c:pt>
                <c:pt idx="124" formatCode="0.00">
                  <c:v>12.958000000000006</c:v>
                </c:pt>
                <c:pt idx="125" formatCode="0.00">
                  <c:v>12.667000000000002</c:v>
                </c:pt>
                <c:pt idx="126" formatCode="0.00">
                  <c:v>12.385000000000005</c:v>
                </c:pt>
                <c:pt idx="127" formatCode="0.00">
                  <c:v>12.133000000000003</c:v>
                </c:pt>
                <c:pt idx="128" formatCode="0.00">
                  <c:v>11.856000000000002</c:v>
                </c:pt>
                <c:pt idx="129" formatCode="0.00">
                  <c:v>11.610000000000007</c:v>
                </c:pt>
                <c:pt idx="130" formatCode="0.00">
                  <c:v>11.381</c:v>
                </c:pt>
                <c:pt idx="131" formatCode="0.00">
                  <c:v>11.155000000000001</c:v>
                </c:pt>
                <c:pt idx="132" formatCode="0.00">
                  <c:v>10.148000000000003</c:v>
                </c:pt>
                <c:pt idx="133" formatCode="0.00">
                  <c:v>9.2920000000000016</c:v>
                </c:pt>
                <c:pt idx="134" formatCode="0.00">
                  <c:v>8.6219999999999999</c:v>
                </c:pt>
                <c:pt idx="135" formatCode="0.00">
                  <c:v>8.1100000000000065</c:v>
                </c:pt>
                <c:pt idx="136" formatCode="0.00">
                  <c:v>7.6410000000000053</c:v>
                </c:pt>
                <c:pt idx="137" formatCode="0.00">
                  <c:v>7.2800000000000011</c:v>
                </c:pt>
                <c:pt idx="138" formatCode="0.00">
                  <c:v>6.9200000000000017</c:v>
                </c:pt>
                <c:pt idx="139" formatCode="0.00">
                  <c:v>6.1290000000000049</c:v>
                </c:pt>
                <c:pt idx="140" formatCode="0.00">
                  <c:v>6.2660000000000053</c:v>
                </c:pt>
                <c:pt idx="141" formatCode="0.00">
                  <c:v>5.4610000000000056</c:v>
                </c:pt>
                <c:pt idx="142" formatCode="0.00">
                  <c:v>4.8570000000000064</c:v>
                </c:pt>
                <c:pt idx="143" formatCode="0.00">
                  <c:v>4.3610000000000042</c:v>
                </c:pt>
                <c:pt idx="144" formatCode="0.00">
                  <c:v>4.0600000000000023</c:v>
                </c:pt>
                <c:pt idx="145" formatCode="0.00">
                  <c:v>3.6410000000000053</c:v>
                </c:pt>
                <c:pt idx="146" formatCode="0.00">
                  <c:v>3.2890000000000015</c:v>
                </c:pt>
                <c:pt idx="147" formatCode="0.00">
                  <c:v>3.0750000000000028</c:v>
                </c:pt>
                <c:pt idx="148" formatCode="0.00">
                  <c:v>2.7150000000000034</c:v>
                </c:pt>
                <c:pt idx="149" formatCode="0.00">
                  <c:v>3.4050000000000011</c:v>
                </c:pt>
                <c:pt idx="150" formatCode="0.00">
                  <c:v>2.3590000000000018</c:v>
                </c:pt>
                <c:pt idx="151" formatCode="0.00">
                  <c:v>2.2050000000000054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84C-4E46-AE42-BCF44F0A8D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ysClr val="windowText" lastClr="000000"/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51478887155641917"/>
              <c:y val="0.871403349966869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ysClr val="windowText" lastClr="000000"/>
                    </a:solidFill>
                  </a:rPr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825453961112008"/>
          <c:y val="0.68038180695864259"/>
          <c:w val="0.24421694409213332"/>
          <c:h val="0.115649644938850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 Derivative VS log</a:t>
            </a:r>
            <a:r>
              <a:rPr lang="en-US" sz="1400" baseline="0">
                <a:solidFill>
                  <a:sysClr val="windowText" lastClr="000000"/>
                </a:solidFill>
              </a:rPr>
              <a:t> </a:t>
            </a:r>
            <a:r>
              <a:rPr lang="en-US" sz="1400">
                <a:solidFill>
                  <a:sysClr val="windowText" lastClr="000000"/>
                </a:solidFill>
              </a:rPr>
              <a:t>Time: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91453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2020-10-16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0596255715961972"/>
          <c:y val="8.5870853028883323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742045641008176"/>
          <c:y val="0.17266214039808131"/>
          <c:w val="0.78472462817147859"/>
          <c:h val="0.65049394867308252"/>
        </c:manualLayout>
      </c:layout>
      <c:scatterChart>
        <c:scatterStyle val="smoothMarker"/>
        <c:varyColors val="0"/>
        <c:ser>
          <c:idx val="1"/>
          <c:order val="0"/>
          <c:tx>
            <c:v>Second Derivative</c:v>
          </c:tx>
          <c:marker>
            <c:symbol val="none"/>
          </c:marker>
          <c:xVal>
            <c:numRef>
              <c:f>'Pumped Well Data'!$A$6:$A$37</c:f>
              <c:numCache>
                <c:formatCode>General</c:formatCode>
                <c:ptCount val="32"/>
                <c:pt idx="0">
                  <c:v>1</c:v>
                </c:pt>
                <c:pt idx="1">
                  <c:v>1.5</c:v>
                </c:pt>
                <c:pt idx="2">
                  <c:v>2</c:v>
                </c:pt>
                <c:pt idx="3">
                  <c:v>2.5</c:v>
                </c:pt>
                <c:pt idx="4">
                  <c:v>3</c:v>
                </c:pt>
                <c:pt idx="5">
                  <c:v>3.5</c:v>
                </c:pt>
                <c:pt idx="6">
                  <c:v>4</c:v>
                </c:pt>
                <c:pt idx="7">
                  <c:v>4.5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20</c:v>
                </c:pt>
                <c:pt idx="20">
                  <c:v>25</c:v>
                </c:pt>
                <c:pt idx="21">
                  <c:v>30</c:v>
                </c:pt>
                <c:pt idx="22">
                  <c:v>35</c:v>
                </c:pt>
                <c:pt idx="23">
                  <c:v>40</c:v>
                </c:pt>
                <c:pt idx="24">
                  <c:v>45</c:v>
                </c:pt>
                <c:pt idx="25">
                  <c:v>50</c:v>
                </c:pt>
                <c:pt idx="26">
                  <c:v>55</c:v>
                </c:pt>
                <c:pt idx="27">
                  <c:v>60</c:v>
                </c:pt>
                <c:pt idx="28">
                  <c:v>75</c:v>
                </c:pt>
                <c:pt idx="29">
                  <c:v>90</c:v>
                </c:pt>
                <c:pt idx="30">
                  <c:v>105</c:v>
                </c:pt>
                <c:pt idx="31">
                  <c:v>120</c:v>
                </c:pt>
              </c:numCache>
            </c:numRef>
          </c:xVal>
          <c:yVal>
            <c:numRef>
              <c:f>'Pumped Well Data'!$W$6:$W$37</c:f>
              <c:numCache>
                <c:formatCode>General</c:formatCode>
                <c:ptCount val="32"/>
                <c:pt idx="0">
                  <c:v>0.54706186835044113</c:v>
                </c:pt>
                <c:pt idx="3">
                  <c:v>1.0185800538220762</c:v>
                </c:pt>
                <c:pt idx="6">
                  <c:v>1.0827671865473514</c:v>
                </c:pt>
                <c:pt idx="9">
                  <c:v>1.536191239428913</c:v>
                </c:pt>
                <c:pt idx="12">
                  <c:v>1.5598665972749177</c:v>
                </c:pt>
                <c:pt idx="15">
                  <c:v>2.2076000973775778</c:v>
                </c:pt>
                <c:pt idx="18">
                  <c:v>1.3799930421065185</c:v>
                </c:pt>
                <c:pt idx="21">
                  <c:v>-0.45956444511474492</c:v>
                </c:pt>
                <c:pt idx="24">
                  <c:v>-3.2398237031037529</c:v>
                </c:pt>
                <c:pt idx="27">
                  <c:v>0.10567539243735369</c:v>
                </c:pt>
                <c:pt idx="30">
                  <c:v>-2.8015476648972157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2-FFAC-4B29-96E2-19C1F803D4B4}"/>
            </c:ext>
          </c:extLst>
        </c:ser>
        <c:ser>
          <c:idx val="0"/>
          <c:order val="1"/>
          <c:tx>
            <c:v>First Derivative</c:v>
          </c:tx>
          <c:spPr>
            <a:ln w="12700">
              <a:solidFill>
                <a:schemeClr val="accent2"/>
              </a:solidFill>
            </a:ln>
          </c:spPr>
          <c:marker>
            <c:symbol val="none"/>
          </c:marker>
          <c:xVal>
            <c:numRef>
              <c:f>'Pumped Well Data'!$A$6:$A$115</c:f>
              <c:numCache>
                <c:formatCode>General</c:formatCode>
                <c:ptCount val="110"/>
                <c:pt idx="0">
                  <c:v>1</c:v>
                </c:pt>
                <c:pt idx="1">
                  <c:v>1.5</c:v>
                </c:pt>
                <c:pt idx="2">
                  <c:v>2</c:v>
                </c:pt>
                <c:pt idx="3">
                  <c:v>2.5</c:v>
                </c:pt>
                <c:pt idx="4">
                  <c:v>3</c:v>
                </c:pt>
                <c:pt idx="5">
                  <c:v>3.5</c:v>
                </c:pt>
                <c:pt idx="6">
                  <c:v>4</c:v>
                </c:pt>
                <c:pt idx="7">
                  <c:v>4.5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20</c:v>
                </c:pt>
                <c:pt idx="20">
                  <c:v>25</c:v>
                </c:pt>
                <c:pt idx="21">
                  <c:v>30</c:v>
                </c:pt>
                <c:pt idx="22">
                  <c:v>35</c:v>
                </c:pt>
                <c:pt idx="23">
                  <c:v>40</c:v>
                </c:pt>
                <c:pt idx="24">
                  <c:v>45</c:v>
                </c:pt>
                <c:pt idx="25">
                  <c:v>50</c:v>
                </c:pt>
                <c:pt idx="26">
                  <c:v>55</c:v>
                </c:pt>
                <c:pt idx="27">
                  <c:v>60</c:v>
                </c:pt>
                <c:pt idx="28">
                  <c:v>75</c:v>
                </c:pt>
                <c:pt idx="29">
                  <c:v>90</c:v>
                </c:pt>
                <c:pt idx="30">
                  <c:v>105</c:v>
                </c:pt>
                <c:pt idx="31">
                  <c:v>120</c:v>
                </c:pt>
                <c:pt idx="32">
                  <c:v>150</c:v>
                </c:pt>
                <c:pt idx="33">
                  <c:v>180</c:v>
                </c:pt>
                <c:pt idx="34">
                  <c:v>210</c:v>
                </c:pt>
                <c:pt idx="35">
                  <c:v>240</c:v>
                </c:pt>
                <c:pt idx="36">
                  <c:v>270</c:v>
                </c:pt>
                <c:pt idx="37">
                  <c:v>300</c:v>
                </c:pt>
                <c:pt idx="38">
                  <c:v>330</c:v>
                </c:pt>
                <c:pt idx="39">
                  <c:v>360</c:v>
                </c:pt>
                <c:pt idx="40">
                  <c:v>390</c:v>
                </c:pt>
                <c:pt idx="41">
                  <c:v>420</c:v>
                </c:pt>
                <c:pt idx="42">
                  <c:v>450</c:v>
                </c:pt>
                <c:pt idx="43">
                  <c:v>480</c:v>
                </c:pt>
                <c:pt idx="44">
                  <c:v>510</c:v>
                </c:pt>
                <c:pt idx="45">
                  <c:v>540</c:v>
                </c:pt>
                <c:pt idx="46">
                  <c:v>570</c:v>
                </c:pt>
                <c:pt idx="47">
                  <c:v>600</c:v>
                </c:pt>
                <c:pt idx="48">
                  <c:v>630</c:v>
                </c:pt>
                <c:pt idx="49">
                  <c:v>660</c:v>
                </c:pt>
                <c:pt idx="50">
                  <c:v>690</c:v>
                </c:pt>
                <c:pt idx="51">
                  <c:v>720</c:v>
                </c:pt>
                <c:pt idx="52">
                  <c:v>780</c:v>
                </c:pt>
                <c:pt idx="53">
                  <c:v>840</c:v>
                </c:pt>
                <c:pt idx="54">
                  <c:v>900</c:v>
                </c:pt>
                <c:pt idx="55">
                  <c:v>960</c:v>
                </c:pt>
                <c:pt idx="56">
                  <c:v>1020</c:v>
                </c:pt>
                <c:pt idx="57">
                  <c:v>1080</c:v>
                </c:pt>
                <c:pt idx="58">
                  <c:v>1140</c:v>
                </c:pt>
                <c:pt idx="59">
                  <c:v>1200</c:v>
                </c:pt>
                <c:pt idx="60">
                  <c:v>1260</c:v>
                </c:pt>
                <c:pt idx="61">
                  <c:v>1320</c:v>
                </c:pt>
                <c:pt idx="62">
                  <c:v>1380</c:v>
                </c:pt>
                <c:pt idx="63">
                  <c:v>1440</c:v>
                </c:pt>
                <c:pt idx="64">
                  <c:v>1500</c:v>
                </c:pt>
                <c:pt idx="65">
                  <c:v>1560</c:v>
                </c:pt>
                <c:pt idx="66">
                  <c:v>1620</c:v>
                </c:pt>
                <c:pt idx="67">
                  <c:v>1680</c:v>
                </c:pt>
                <c:pt idx="68">
                  <c:v>1740</c:v>
                </c:pt>
                <c:pt idx="69">
                  <c:v>1800</c:v>
                </c:pt>
                <c:pt idx="70">
                  <c:v>1860</c:v>
                </c:pt>
                <c:pt idx="71">
                  <c:v>1920</c:v>
                </c:pt>
                <c:pt idx="72">
                  <c:v>2040</c:v>
                </c:pt>
                <c:pt idx="73">
                  <c:v>2100</c:v>
                </c:pt>
                <c:pt idx="74">
                  <c:v>2160</c:v>
                </c:pt>
                <c:pt idx="75">
                  <c:v>2220</c:v>
                </c:pt>
                <c:pt idx="76">
                  <c:v>2280</c:v>
                </c:pt>
                <c:pt idx="77">
                  <c:v>2340</c:v>
                </c:pt>
                <c:pt idx="78">
                  <c:v>2400</c:v>
                </c:pt>
                <c:pt idx="79">
                  <c:v>2460</c:v>
                </c:pt>
                <c:pt idx="80">
                  <c:v>2520</c:v>
                </c:pt>
                <c:pt idx="81">
                  <c:v>2580</c:v>
                </c:pt>
                <c:pt idx="82">
                  <c:v>2640</c:v>
                </c:pt>
                <c:pt idx="83">
                  <c:v>2700</c:v>
                </c:pt>
                <c:pt idx="84">
                  <c:v>2760</c:v>
                </c:pt>
                <c:pt idx="85">
                  <c:v>2820</c:v>
                </c:pt>
                <c:pt idx="86">
                  <c:v>2880</c:v>
                </c:pt>
                <c:pt idx="87">
                  <c:v>2940</c:v>
                </c:pt>
                <c:pt idx="88">
                  <c:v>3000</c:v>
                </c:pt>
                <c:pt idx="89">
                  <c:v>3060</c:v>
                </c:pt>
                <c:pt idx="90">
                  <c:v>3120</c:v>
                </c:pt>
                <c:pt idx="91">
                  <c:v>3180</c:v>
                </c:pt>
                <c:pt idx="92">
                  <c:v>3240</c:v>
                </c:pt>
                <c:pt idx="93">
                  <c:v>3300</c:v>
                </c:pt>
                <c:pt idx="94">
                  <c:v>3360</c:v>
                </c:pt>
                <c:pt idx="95">
                  <c:v>3420</c:v>
                </c:pt>
                <c:pt idx="96">
                  <c:v>3480</c:v>
                </c:pt>
                <c:pt idx="97">
                  <c:v>3540</c:v>
                </c:pt>
                <c:pt idx="98">
                  <c:v>3600</c:v>
                </c:pt>
                <c:pt idx="99">
                  <c:v>3660</c:v>
                </c:pt>
                <c:pt idx="100">
                  <c:v>3720</c:v>
                </c:pt>
                <c:pt idx="101">
                  <c:v>3780</c:v>
                </c:pt>
                <c:pt idx="102">
                  <c:v>3840</c:v>
                </c:pt>
                <c:pt idx="103">
                  <c:v>3900</c:v>
                </c:pt>
                <c:pt idx="104">
                  <c:v>3960</c:v>
                </c:pt>
                <c:pt idx="105">
                  <c:v>4020</c:v>
                </c:pt>
                <c:pt idx="106">
                  <c:v>4080</c:v>
                </c:pt>
                <c:pt idx="107">
                  <c:v>4140</c:v>
                </c:pt>
                <c:pt idx="108">
                  <c:v>4200</c:v>
                </c:pt>
                <c:pt idx="109">
                  <c:v>4260</c:v>
                </c:pt>
              </c:numCache>
            </c:numRef>
          </c:xVal>
          <c:yVal>
            <c:numRef>
              <c:f>'Pumped Well Data'!$P$6:$P$115</c:f>
              <c:numCache>
                <c:formatCode>General</c:formatCode>
                <c:ptCount val="110"/>
                <c:pt idx="0">
                  <c:v>0.4792946998741674</c:v>
                </c:pt>
                <c:pt idx="1">
                  <c:v>0.65633637931201738</c:v>
                </c:pt>
                <c:pt idx="2">
                  <c:v>0.81655515253878397</c:v>
                </c:pt>
                <c:pt idx="3">
                  <c:v>0.98056241960543578</c:v>
                </c:pt>
                <c:pt idx="4">
                  <c:v>1.1468204477850725</c:v>
                </c:pt>
                <c:pt idx="5">
                  <c:v>1.2833791251826991</c:v>
                </c:pt>
                <c:pt idx="6">
                  <c:v>1.4592987415791281</c:v>
                </c:pt>
                <c:pt idx="7">
                  <c:v>1.5231509044018001</c:v>
                </c:pt>
                <c:pt idx="8">
                  <c:v>1.5932195621572118</c:v>
                </c:pt>
                <c:pt idx="9">
                  <c:v>1.8983230559285229</c:v>
                </c:pt>
                <c:pt idx="10">
                  <c:v>2.1001627516820167</c:v>
                </c:pt>
                <c:pt idx="11">
                  <c:v>2.3095250237361911</c:v>
                </c:pt>
                <c:pt idx="12">
                  <c:v>2.5211950028983825</c:v>
                </c:pt>
                <c:pt idx="13">
                  <c:v>2.6985047763356063</c:v>
                </c:pt>
                <c:pt idx="14">
                  <c:v>2.8299040369875694</c:v>
                </c:pt>
                <c:pt idx="15">
                  <c:v>2.9699406583507382</c:v>
                </c:pt>
                <c:pt idx="16">
                  <c:v>3.0770389076489439</c:v>
                </c:pt>
                <c:pt idx="17">
                  <c:v>3.2752843341433056</c:v>
                </c:pt>
                <c:pt idx="18">
                  <c:v>3.462552383961166</c:v>
                </c:pt>
                <c:pt idx="19">
                  <c:v>3.7834275300404352</c:v>
                </c:pt>
                <c:pt idx="20">
                  <c:v>4.1428341727222993</c:v>
                </c:pt>
                <c:pt idx="21">
                  <c:v>4.4190906702896413</c:v>
                </c:pt>
                <c:pt idx="22">
                  <c:v>4.5194663700550626</c:v>
                </c:pt>
                <c:pt idx="23">
                  <c:v>4.425093236578185</c:v>
                </c:pt>
                <c:pt idx="24">
                  <c:v>4.2327533228685228</c:v>
                </c:pt>
                <c:pt idx="25">
                  <c:v>4.279142169670207</c:v>
                </c:pt>
                <c:pt idx="26">
                  <c:v>3.8153038509954844</c:v>
                </c:pt>
                <c:pt idx="27">
                  <c:v>3.3007141255812322</c:v>
                </c:pt>
                <c:pt idx="28">
                  <c:v>2.0295180721648109</c:v>
                </c:pt>
                <c:pt idx="29">
                  <c:v>3.0871392742923991</c:v>
                </c:pt>
                <c:pt idx="30">
                  <c:v>3.3598517435854469</c:v>
                </c:pt>
                <c:pt idx="31">
                  <c:v>2.6793452658452459</c:v>
                </c:pt>
                <c:pt idx="32">
                  <c:v>3.008777325109329</c:v>
                </c:pt>
                <c:pt idx="33">
                  <c:v>1.8498273555700162</c:v>
                </c:pt>
                <c:pt idx="34">
                  <c:v>1.3927685303730342</c:v>
                </c:pt>
                <c:pt idx="35">
                  <c:v>1.9034003495286902</c:v>
                </c:pt>
                <c:pt idx="36">
                  <c:v>1.4901723073861266</c:v>
                </c:pt>
                <c:pt idx="37">
                  <c:v>0.32156865938687945</c:v>
                </c:pt>
                <c:pt idx="38">
                  <c:v>1.2826922328750785</c:v>
                </c:pt>
                <c:pt idx="39">
                  <c:v>1.5538452992768259</c:v>
                </c:pt>
                <c:pt idx="40">
                  <c:v>-0.10507434714749656</c:v>
                </c:pt>
                <c:pt idx="41">
                  <c:v>-0.89776317530445904</c:v>
                </c:pt>
                <c:pt idx="42">
                  <c:v>1.0737481780520048</c:v>
                </c:pt>
                <c:pt idx="43">
                  <c:v>1.2038193467178502</c:v>
                </c:pt>
                <c:pt idx="44">
                  <c:v>-0.40523460442400966</c:v>
                </c:pt>
                <c:pt idx="45">
                  <c:v>1.1330625054348373</c:v>
                </c:pt>
                <c:pt idx="46">
                  <c:v>0.56228339583142295</c:v>
                </c:pt>
                <c:pt idx="47">
                  <c:v>-1.5181310721516195</c:v>
                </c:pt>
                <c:pt idx="48">
                  <c:v>-0.94036232488943217</c:v>
                </c:pt>
                <c:pt idx="49">
                  <c:v>1.816110215253909</c:v>
                </c:pt>
                <c:pt idx="50">
                  <c:v>0.88929957861019626</c:v>
                </c:pt>
                <c:pt idx="51">
                  <c:v>-1.7192748276856753</c:v>
                </c:pt>
                <c:pt idx="52">
                  <c:v>0.71262443150891031</c:v>
                </c:pt>
                <c:pt idx="53">
                  <c:v>0.40591385409530034</c:v>
                </c:pt>
                <c:pt idx="54">
                  <c:v>8.1016172317704027E-2</c:v>
                </c:pt>
                <c:pt idx="55">
                  <c:v>0.42830622407343866</c:v>
                </c:pt>
                <c:pt idx="56">
                  <c:v>-1.1186414878936553</c:v>
                </c:pt>
                <c:pt idx="57">
                  <c:v>-1.2811608063035635</c:v>
                </c:pt>
                <c:pt idx="58">
                  <c:v>-1.0554894431496358</c:v>
                </c:pt>
                <c:pt idx="59">
                  <c:v>1.6016422378475861</c:v>
                </c:pt>
                <c:pt idx="60">
                  <c:v>2.3579061443008866</c:v>
                </c:pt>
                <c:pt idx="61">
                  <c:v>-0.73874279686895195</c:v>
                </c:pt>
                <c:pt idx="62">
                  <c:v>1.2143598771228705</c:v>
                </c:pt>
                <c:pt idx="63">
                  <c:v>3.397490025473219</c:v>
                </c:pt>
                <c:pt idx="64">
                  <c:v>1.3993783292955679</c:v>
                </c:pt>
                <c:pt idx="65">
                  <c:v>-5.9512147272749234E-2</c:v>
                </c:pt>
                <c:pt idx="66">
                  <c:v>0.93220691079467211</c:v>
                </c:pt>
                <c:pt idx="67">
                  <c:v>-1.5228092415995702</c:v>
                </c:pt>
                <c:pt idx="68">
                  <c:v>-4.0148002446061302</c:v>
                </c:pt>
                <c:pt idx="69">
                  <c:v>3.5821442804836034</c:v>
                </c:pt>
                <c:pt idx="70">
                  <c:v>4.6738247576661465</c:v>
                </c:pt>
                <c:pt idx="71">
                  <c:v>2.5879061706340436</c:v>
                </c:pt>
                <c:pt idx="72">
                  <c:v>6.8427550157030428</c:v>
                </c:pt>
                <c:pt idx="73">
                  <c:v>0.15903343904073705</c:v>
                </c:pt>
                <c:pt idx="74">
                  <c:v>-3.9515272066104931E-2</c:v>
                </c:pt>
                <c:pt idx="75">
                  <c:v>0.30304547688221595</c:v>
                </c:pt>
                <c:pt idx="76">
                  <c:v>1.6306785544439841</c:v>
                </c:pt>
                <c:pt idx="77">
                  <c:v>0.89410775546935461</c:v>
                </c:pt>
                <c:pt idx="78">
                  <c:v>-5.528076510279563</c:v>
                </c:pt>
                <c:pt idx="79">
                  <c:v>-3.4443435399396445</c:v>
                </c:pt>
                <c:pt idx="80">
                  <c:v>-2.0631947046000607</c:v>
                </c:pt>
                <c:pt idx="81">
                  <c:v>-1.9701779548288723</c:v>
                </c:pt>
                <c:pt idx="82">
                  <c:v>4.8084077598870243</c:v>
                </c:pt>
                <c:pt idx="83">
                  <c:v>2.5102144253370433</c:v>
                </c:pt>
                <c:pt idx="84">
                  <c:v>1.8221369870244317</c:v>
                </c:pt>
                <c:pt idx="85">
                  <c:v>11.990902759656064</c:v>
                </c:pt>
                <c:pt idx="86">
                  <c:v>14.934080143562651</c:v>
                </c:pt>
                <c:pt idx="87">
                  <c:v>2.4841814676729825</c:v>
                </c:pt>
                <c:pt idx="88">
                  <c:v>-5.3553601975919314</c:v>
                </c:pt>
                <c:pt idx="89">
                  <c:v>-4.6662965775340606</c:v>
                </c:pt>
                <c:pt idx="90">
                  <c:v>-0.41703048156600175</c:v>
                </c:pt>
                <c:pt idx="91">
                  <c:v>0.12601160017335428</c:v>
                </c:pt>
                <c:pt idx="92">
                  <c:v>-4.3762516189443073</c:v>
                </c:pt>
                <c:pt idx="93">
                  <c:v>-38.780118417620045</c:v>
                </c:pt>
                <c:pt idx="94">
                  <c:v>-27.145465448207478</c:v>
                </c:pt>
                <c:pt idx="95">
                  <c:v>10.519543959738707</c:v>
                </c:pt>
                <c:pt idx="96">
                  <c:v>34.999219803102491</c:v>
                </c:pt>
                <c:pt idx="97">
                  <c:v>33.633624441836446</c:v>
                </c:pt>
                <c:pt idx="98">
                  <c:v>-1.8830866487682763</c:v>
                </c:pt>
                <c:pt idx="99">
                  <c:v>-7.1073169696327803</c:v>
                </c:pt>
                <c:pt idx="100">
                  <c:v>-5.713749547862423</c:v>
                </c:pt>
                <c:pt idx="101">
                  <c:v>3.4661442088420822</c:v>
                </c:pt>
                <c:pt idx="102">
                  <c:v>-0.86553258447471071</c:v>
                </c:pt>
                <c:pt idx="103">
                  <c:v>-7.6473021259230221</c:v>
                </c:pt>
                <c:pt idx="104">
                  <c:v>-4.2601635755989911</c:v>
                </c:pt>
                <c:pt idx="105">
                  <c:v>6.3932349839910527</c:v>
                </c:pt>
                <c:pt idx="106">
                  <c:v>2.7451021708587251</c:v>
                </c:pt>
                <c:pt idx="107">
                  <c:v>-4.834170367566121</c:v>
                </c:pt>
                <c:pt idx="108">
                  <c:v>3.6981248014842154</c:v>
                </c:pt>
                <c:pt idx="109">
                  <c:v>10.222337422781557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FAC-4B29-96E2-19C1F803D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/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9386737454534063"/>
              <c:y val="0.8611369193180187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Derivative of Drawdown (m)</a:t>
                </a:r>
              </a:p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Pumping &amp;</a:t>
            </a:r>
            <a:r>
              <a:rPr lang="en-US" baseline="0">
                <a:solidFill>
                  <a:sysClr val="windowText" lastClr="000000"/>
                </a:solidFill>
              </a:rPr>
              <a:t> Recovery Comparison: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91453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2020-10-16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6537183193800712"/>
          <c:y val="0.1034750381422269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0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Data'!$A$5:$A$116</c:f>
              <c:numCache>
                <c:formatCode>General</c:formatCode>
                <c:ptCount val="112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20</c:v>
                </c:pt>
                <c:pt idx="21">
                  <c:v>25</c:v>
                </c:pt>
                <c:pt idx="22">
                  <c:v>30</c:v>
                </c:pt>
                <c:pt idx="23">
                  <c:v>35</c:v>
                </c:pt>
                <c:pt idx="24">
                  <c:v>40</c:v>
                </c:pt>
                <c:pt idx="25">
                  <c:v>45</c:v>
                </c:pt>
                <c:pt idx="26">
                  <c:v>50</c:v>
                </c:pt>
                <c:pt idx="27">
                  <c:v>55</c:v>
                </c:pt>
                <c:pt idx="28">
                  <c:v>60</c:v>
                </c:pt>
                <c:pt idx="29">
                  <c:v>75</c:v>
                </c:pt>
                <c:pt idx="30">
                  <c:v>90</c:v>
                </c:pt>
                <c:pt idx="31">
                  <c:v>105</c:v>
                </c:pt>
                <c:pt idx="32">
                  <c:v>120</c:v>
                </c:pt>
                <c:pt idx="33">
                  <c:v>150</c:v>
                </c:pt>
                <c:pt idx="34">
                  <c:v>180</c:v>
                </c:pt>
                <c:pt idx="35">
                  <c:v>210</c:v>
                </c:pt>
                <c:pt idx="36">
                  <c:v>240</c:v>
                </c:pt>
                <c:pt idx="37">
                  <c:v>270</c:v>
                </c:pt>
                <c:pt idx="38">
                  <c:v>300</c:v>
                </c:pt>
                <c:pt idx="39">
                  <c:v>330</c:v>
                </c:pt>
                <c:pt idx="40">
                  <c:v>360</c:v>
                </c:pt>
                <c:pt idx="41">
                  <c:v>390</c:v>
                </c:pt>
                <c:pt idx="42">
                  <c:v>420</c:v>
                </c:pt>
                <c:pt idx="43">
                  <c:v>450</c:v>
                </c:pt>
                <c:pt idx="44">
                  <c:v>480</c:v>
                </c:pt>
                <c:pt idx="45">
                  <c:v>510</c:v>
                </c:pt>
                <c:pt idx="46">
                  <c:v>540</c:v>
                </c:pt>
                <c:pt idx="47">
                  <c:v>570</c:v>
                </c:pt>
                <c:pt idx="48">
                  <c:v>600</c:v>
                </c:pt>
                <c:pt idx="49">
                  <c:v>630</c:v>
                </c:pt>
                <c:pt idx="50">
                  <c:v>660</c:v>
                </c:pt>
                <c:pt idx="51">
                  <c:v>690</c:v>
                </c:pt>
                <c:pt idx="52">
                  <c:v>720</c:v>
                </c:pt>
                <c:pt idx="53">
                  <c:v>780</c:v>
                </c:pt>
                <c:pt idx="54">
                  <c:v>840</c:v>
                </c:pt>
                <c:pt idx="55">
                  <c:v>900</c:v>
                </c:pt>
                <c:pt idx="56">
                  <c:v>960</c:v>
                </c:pt>
                <c:pt idx="57">
                  <c:v>1020</c:v>
                </c:pt>
                <c:pt idx="58">
                  <c:v>1080</c:v>
                </c:pt>
                <c:pt idx="59">
                  <c:v>1140</c:v>
                </c:pt>
                <c:pt idx="60">
                  <c:v>1200</c:v>
                </c:pt>
                <c:pt idx="61">
                  <c:v>1260</c:v>
                </c:pt>
                <c:pt idx="62">
                  <c:v>1320</c:v>
                </c:pt>
                <c:pt idx="63">
                  <c:v>1380</c:v>
                </c:pt>
                <c:pt idx="64">
                  <c:v>1440</c:v>
                </c:pt>
                <c:pt idx="65">
                  <c:v>1500</c:v>
                </c:pt>
                <c:pt idx="66">
                  <c:v>1560</c:v>
                </c:pt>
                <c:pt idx="67">
                  <c:v>1620</c:v>
                </c:pt>
                <c:pt idx="68">
                  <c:v>1680</c:v>
                </c:pt>
                <c:pt idx="69">
                  <c:v>1740</c:v>
                </c:pt>
                <c:pt idx="70">
                  <c:v>1800</c:v>
                </c:pt>
                <c:pt idx="71">
                  <c:v>1860</c:v>
                </c:pt>
                <c:pt idx="72">
                  <c:v>1920</c:v>
                </c:pt>
                <c:pt idx="73">
                  <c:v>2040</c:v>
                </c:pt>
                <c:pt idx="74">
                  <c:v>2100</c:v>
                </c:pt>
                <c:pt idx="75">
                  <c:v>2160</c:v>
                </c:pt>
                <c:pt idx="76">
                  <c:v>2220</c:v>
                </c:pt>
                <c:pt idx="77">
                  <c:v>2280</c:v>
                </c:pt>
                <c:pt idx="78">
                  <c:v>2340</c:v>
                </c:pt>
                <c:pt idx="79">
                  <c:v>2400</c:v>
                </c:pt>
                <c:pt idx="80">
                  <c:v>2460</c:v>
                </c:pt>
                <c:pt idx="81">
                  <c:v>2520</c:v>
                </c:pt>
                <c:pt idx="82">
                  <c:v>2580</c:v>
                </c:pt>
                <c:pt idx="83">
                  <c:v>2640</c:v>
                </c:pt>
                <c:pt idx="84">
                  <c:v>2700</c:v>
                </c:pt>
                <c:pt idx="85">
                  <c:v>2760</c:v>
                </c:pt>
                <c:pt idx="86">
                  <c:v>2820</c:v>
                </c:pt>
                <c:pt idx="87">
                  <c:v>2880</c:v>
                </c:pt>
                <c:pt idx="88">
                  <c:v>2940</c:v>
                </c:pt>
                <c:pt idx="89">
                  <c:v>3000</c:v>
                </c:pt>
                <c:pt idx="90">
                  <c:v>3060</c:v>
                </c:pt>
                <c:pt idx="91">
                  <c:v>3120</c:v>
                </c:pt>
                <c:pt idx="92">
                  <c:v>3180</c:v>
                </c:pt>
                <c:pt idx="93">
                  <c:v>3240</c:v>
                </c:pt>
                <c:pt idx="94">
                  <c:v>3300</c:v>
                </c:pt>
                <c:pt idx="95">
                  <c:v>3360</c:v>
                </c:pt>
                <c:pt idx="96">
                  <c:v>3420</c:v>
                </c:pt>
                <c:pt idx="97">
                  <c:v>3480</c:v>
                </c:pt>
                <c:pt idx="98">
                  <c:v>3540</c:v>
                </c:pt>
                <c:pt idx="99">
                  <c:v>3600</c:v>
                </c:pt>
                <c:pt idx="100">
                  <c:v>3660</c:v>
                </c:pt>
                <c:pt idx="101">
                  <c:v>3720</c:v>
                </c:pt>
                <c:pt idx="102">
                  <c:v>3780</c:v>
                </c:pt>
                <c:pt idx="103">
                  <c:v>3840</c:v>
                </c:pt>
                <c:pt idx="104">
                  <c:v>3900</c:v>
                </c:pt>
                <c:pt idx="105">
                  <c:v>3960</c:v>
                </c:pt>
                <c:pt idx="106">
                  <c:v>4020</c:v>
                </c:pt>
                <c:pt idx="107">
                  <c:v>4080</c:v>
                </c:pt>
                <c:pt idx="108">
                  <c:v>4140</c:v>
                </c:pt>
                <c:pt idx="109">
                  <c:v>4200</c:v>
                </c:pt>
                <c:pt idx="110">
                  <c:v>4260</c:v>
                </c:pt>
                <c:pt idx="111">
                  <c:v>4320</c:v>
                </c:pt>
              </c:numCache>
            </c:numRef>
          </c:xVal>
          <c:yVal>
            <c:numRef>
              <c:f>'Pumped Well Data'!$I$5:$I$116</c:f>
              <c:numCache>
                <c:formatCode>0.000</c:formatCode>
                <c:ptCount val="112"/>
                <c:pt idx="0">
                  <c:v>0.28200000000000358</c:v>
                </c:pt>
                <c:pt idx="1">
                  <c:v>0.51000000000000512</c:v>
                </c:pt>
                <c:pt idx="2">
                  <c:v>0.74000000000000199</c:v>
                </c:pt>
                <c:pt idx="3">
                  <c:v>0.94700000000000273</c:v>
                </c:pt>
                <c:pt idx="4">
                  <c:v>1.1460000000000008</c:v>
                </c:pt>
                <c:pt idx="5">
                  <c:v>1.338000000000001</c:v>
                </c:pt>
                <c:pt idx="6">
                  <c:v>1.527000000000001</c:v>
                </c:pt>
                <c:pt idx="7">
                  <c:v>1.7050000000000054</c:v>
                </c:pt>
                <c:pt idx="8">
                  <c:v>1.8900000000000006</c:v>
                </c:pt>
                <c:pt idx="9">
                  <c:v>2.0460000000000065</c:v>
                </c:pt>
                <c:pt idx="10">
                  <c:v>2.3719999999999999</c:v>
                </c:pt>
                <c:pt idx="11">
                  <c:v>2.679000000000002</c:v>
                </c:pt>
                <c:pt idx="12">
                  <c:v>2.9720000000000013</c:v>
                </c:pt>
                <c:pt idx="13">
                  <c:v>3.2560000000000002</c:v>
                </c:pt>
                <c:pt idx="14">
                  <c:v>3.5320000000000036</c:v>
                </c:pt>
                <c:pt idx="15">
                  <c:v>3.7960000000000065</c:v>
                </c:pt>
                <c:pt idx="16">
                  <c:v>4.0470000000000041</c:v>
                </c:pt>
                <c:pt idx="17">
                  <c:v>4.2910000000000039</c:v>
                </c:pt>
                <c:pt idx="18">
                  <c:v>4.5210000000000008</c:v>
                </c:pt>
                <c:pt idx="19">
                  <c:v>4.7580000000000027</c:v>
                </c:pt>
                <c:pt idx="20">
                  <c:v>5.7870000000000061</c:v>
                </c:pt>
                <c:pt idx="21">
                  <c:v>6.6670000000000016</c:v>
                </c:pt>
                <c:pt idx="22">
                  <c:v>7.4520000000000053</c:v>
                </c:pt>
                <c:pt idx="23">
                  <c:v>8.1480000000000032</c:v>
                </c:pt>
                <c:pt idx="24">
                  <c:v>8.7520000000000024</c:v>
                </c:pt>
                <c:pt idx="25">
                  <c:v>9.2630000000000052</c:v>
                </c:pt>
                <c:pt idx="26">
                  <c:v>9.6990000000000052</c:v>
                </c:pt>
                <c:pt idx="27">
                  <c:v>10.119</c:v>
                </c:pt>
                <c:pt idx="28">
                  <c:v>10.404000000000003</c:v>
                </c:pt>
                <c:pt idx="29">
                  <c:v>11.155000000000001</c:v>
                </c:pt>
                <c:pt idx="30">
                  <c:v>11.326000000000001</c:v>
                </c:pt>
                <c:pt idx="31">
                  <c:v>12.082000000000001</c:v>
                </c:pt>
                <c:pt idx="32">
                  <c:v>12.352000000000004</c:v>
                </c:pt>
                <c:pt idx="33">
                  <c:v>13.195</c:v>
                </c:pt>
                <c:pt idx="34">
                  <c:v>13.629000000000005</c:v>
                </c:pt>
                <c:pt idx="35">
                  <c:v>13.845000000000006</c:v>
                </c:pt>
                <c:pt idx="36">
                  <c:v>14.030000000000001</c:v>
                </c:pt>
                <c:pt idx="37">
                  <c:v>14.308</c:v>
                </c:pt>
                <c:pt idx="38">
                  <c:v>14.383000000000003</c:v>
                </c:pt>
                <c:pt idx="39">
                  <c:v>14.380000000000003</c:v>
                </c:pt>
                <c:pt idx="40">
                  <c:v>14.596000000000004</c:v>
                </c:pt>
                <c:pt idx="41">
                  <c:v>14.652000000000001</c:v>
                </c:pt>
                <c:pt idx="42">
                  <c:v>14.589000000000006</c:v>
                </c:pt>
                <c:pt idx="43">
                  <c:v>14.524000000000001</c:v>
                </c:pt>
                <c:pt idx="44">
                  <c:v>14.715000000000003</c:v>
                </c:pt>
                <c:pt idx="45">
                  <c:v>14.688000000000002</c:v>
                </c:pt>
                <c:pt idx="46">
                  <c:v>14.667000000000002</c:v>
                </c:pt>
                <c:pt idx="47">
                  <c:v>14.805</c:v>
                </c:pt>
                <c:pt idx="48">
                  <c:v>14.737000000000002</c:v>
                </c:pt>
                <c:pt idx="49">
                  <c:v>14.654000000000003</c:v>
                </c:pt>
                <c:pt idx="50">
                  <c:v>14.644000000000005</c:v>
                </c:pt>
                <c:pt idx="51">
                  <c:v>14.811</c:v>
                </c:pt>
                <c:pt idx="52">
                  <c:v>14.732000000000006</c:v>
                </c:pt>
                <c:pt idx="53">
                  <c:v>14.615000000000002</c:v>
                </c:pt>
                <c:pt idx="54">
                  <c:v>14.817</c:v>
                </c:pt>
                <c:pt idx="55">
                  <c:v>14.696000000000005</c:v>
                </c:pt>
                <c:pt idx="56">
                  <c:v>14.812000000000005</c:v>
                </c:pt>
                <c:pt idx="57">
                  <c:v>14.760000000000005</c:v>
                </c:pt>
                <c:pt idx="58">
                  <c:v>14.682000000000002</c:v>
                </c:pt>
                <c:pt idx="59">
                  <c:v>14.617000000000004</c:v>
                </c:pt>
                <c:pt idx="60">
                  <c:v>14.57</c:v>
                </c:pt>
                <c:pt idx="61">
                  <c:v>14.765000000000001</c:v>
                </c:pt>
                <c:pt idx="62">
                  <c:v>14.802</c:v>
                </c:pt>
                <c:pt idx="63">
                  <c:v>14.704000000000001</c:v>
                </c:pt>
                <c:pt idx="64">
                  <c:v>14.895000000000003</c:v>
                </c:pt>
                <c:pt idx="65">
                  <c:v>14.991</c:v>
                </c:pt>
                <c:pt idx="66">
                  <c:v>15.010000000000005</c:v>
                </c:pt>
                <c:pt idx="67">
                  <c:v>14.988000000000007</c:v>
                </c:pt>
                <c:pt idx="68">
                  <c:v>15.075000000000003</c:v>
                </c:pt>
                <c:pt idx="69">
                  <c:v>14.889000000000003</c:v>
                </c:pt>
                <c:pt idx="70">
                  <c:v>14.795000000000002</c:v>
                </c:pt>
                <c:pt idx="71">
                  <c:v>15.114000000000004</c:v>
                </c:pt>
                <c:pt idx="72">
                  <c:v>15.107000000000006</c:v>
                </c:pt>
                <c:pt idx="73">
                  <c:v>15.589000000000006</c:v>
                </c:pt>
                <c:pt idx="74">
                  <c:v>15.772000000000006</c:v>
                </c:pt>
                <c:pt idx="75">
                  <c:v>15.608000000000004</c:v>
                </c:pt>
                <c:pt idx="76">
                  <c:v>15.761000000000003</c:v>
                </c:pt>
                <c:pt idx="77">
                  <c:v>15.632000000000005</c:v>
                </c:pt>
                <c:pt idx="78">
                  <c:v>15.838000000000001</c:v>
                </c:pt>
                <c:pt idx="79">
                  <c:v>15.687000000000005</c:v>
                </c:pt>
                <c:pt idx="80">
                  <c:v>15.561</c:v>
                </c:pt>
                <c:pt idx="81">
                  <c:v>15.517000000000003</c:v>
                </c:pt>
                <c:pt idx="82">
                  <c:v>15.463000000000001</c:v>
                </c:pt>
                <c:pt idx="83">
                  <c:v>15.425000000000004</c:v>
                </c:pt>
                <c:pt idx="84">
                  <c:v>15.675000000000004</c:v>
                </c:pt>
                <c:pt idx="85">
                  <c:v>15.545000000000002</c:v>
                </c:pt>
                <c:pt idx="86">
                  <c:v>15.747</c:v>
                </c:pt>
                <c:pt idx="87">
                  <c:v>16.053000000000004</c:v>
                </c:pt>
                <c:pt idx="88">
                  <c:v>16.369</c:v>
                </c:pt>
                <c:pt idx="89">
                  <c:v>16.165000000000006</c:v>
                </c:pt>
                <c:pt idx="90">
                  <c:v>16.151000000000003</c:v>
                </c:pt>
                <c:pt idx="91">
                  <c:v>15.985000000000007</c:v>
                </c:pt>
                <c:pt idx="92">
                  <c:v>16.129000000000005</c:v>
                </c:pt>
                <c:pt idx="93">
                  <c:v>15.995000000000005</c:v>
                </c:pt>
                <c:pt idx="94">
                  <c:v>15.965000000000003</c:v>
                </c:pt>
                <c:pt idx="95">
                  <c:v>14.609000000000002</c:v>
                </c:pt>
                <c:pt idx="96">
                  <c:v>14.965000000000003</c:v>
                </c:pt>
                <c:pt idx="97">
                  <c:v>14.984000000000002</c:v>
                </c:pt>
                <c:pt idx="98">
                  <c:v>16.152000000000001</c:v>
                </c:pt>
                <c:pt idx="99">
                  <c:v>16.144000000000005</c:v>
                </c:pt>
                <c:pt idx="100">
                  <c:v>16.090000000000003</c:v>
                </c:pt>
                <c:pt idx="101">
                  <c:v>15.913000000000004</c:v>
                </c:pt>
                <c:pt idx="102">
                  <c:v>15.903000000000006</c:v>
                </c:pt>
                <c:pt idx="103">
                  <c:v>16.021000000000001</c:v>
                </c:pt>
                <c:pt idx="104">
                  <c:v>15.880000000000003</c:v>
                </c:pt>
                <c:pt idx="105">
                  <c:v>15.785000000000004</c:v>
                </c:pt>
                <c:pt idx="106">
                  <c:v>15.75</c:v>
                </c:pt>
                <c:pt idx="107">
                  <c:v>15.972000000000001</c:v>
                </c:pt>
                <c:pt idx="108">
                  <c:v>15.836000000000006</c:v>
                </c:pt>
                <c:pt idx="109">
                  <c:v>15.830000000000005</c:v>
                </c:pt>
                <c:pt idx="110">
                  <c:v>15.940000000000005</c:v>
                </c:pt>
                <c:pt idx="111">
                  <c:v>16.117000000000004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B91-4BE6-B5CA-A4FFAD388061}"/>
            </c:ext>
          </c:extLst>
        </c:ser>
        <c:ser>
          <c:idx val="0"/>
          <c:order val="1"/>
          <c:tx>
            <c:v>Residual Drawdown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'Pumped Well Data'!$C$117:$C$157</c:f>
              <c:numCache>
                <c:formatCode>0.0</c:formatCode>
                <c:ptCount val="41"/>
                <c:pt idx="0">
                  <c:v>8641</c:v>
                </c:pt>
                <c:pt idx="1">
                  <c:v>4321</c:v>
                </c:pt>
                <c:pt idx="2">
                  <c:v>2881</c:v>
                </c:pt>
                <c:pt idx="3">
                  <c:v>2161</c:v>
                </c:pt>
                <c:pt idx="4">
                  <c:v>1741</c:v>
                </c:pt>
                <c:pt idx="5">
                  <c:v>1441</c:v>
                </c:pt>
                <c:pt idx="6">
                  <c:v>1235.2857142857142</c:v>
                </c:pt>
                <c:pt idx="7">
                  <c:v>1056</c:v>
                </c:pt>
                <c:pt idx="8">
                  <c:v>961</c:v>
                </c:pt>
                <c:pt idx="9">
                  <c:v>865</c:v>
                </c:pt>
                <c:pt idx="10">
                  <c:v>721</c:v>
                </c:pt>
                <c:pt idx="11">
                  <c:v>618.14285714285711</c:v>
                </c:pt>
                <c:pt idx="12">
                  <c:v>541</c:v>
                </c:pt>
                <c:pt idx="13">
                  <c:v>481</c:v>
                </c:pt>
                <c:pt idx="14">
                  <c:v>433</c:v>
                </c:pt>
                <c:pt idx="15">
                  <c:v>393.72727272727275</c:v>
                </c:pt>
                <c:pt idx="16">
                  <c:v>361</c:v>
                </c:pt>
                <c:pt idx="17">
                  <c:v>333.30769230769232</c:v>
                </c:pt>
                <c:pt idx="18">
                  <c:v>309.57142857142856</c:v>
                </c:pt>
                <c:pt idx="19">
                  <c:v>289</c:v>
                </c:pt>
                <c:pt idx="20">
                  <c:v>217</c:v>
                </c:pt>
                <c:pt idx="21">
                  <c:v>173.8</c:v>
                </c:pt>
                <c:pt idx="22">
                  <c:v>145</c:v>
                </c:pt>
                <c:pt idx="23">
                  <c:v>124.42857142857143</c:v>
                </c:pt>
                <c:pt idx="24">
                  <c:v>109</c:v>
                </c:pt>
                <c:pt idx="25">
                  <c:v>97</c:v>
                </c:pt>
                <c:pt idx="26">
                  <c:v>87.4</c:v>
                </c:pt>
                <c:pt idx="27">
                  <c:v>79.545454545454547</c:v>
                </c:pt>
                <c:pt idx="28">
                  <c:v>73</c:v>
                </c:pt>
                <c:pt idx="29">
                  <c:v>58.6</c:v>
                </c:pt>
                <c:pt idx="30">
                  <c:v>49</c:v>
                </c:pt>
                <c:pt idx="31">
                  <c:v>42.142857142857146</c:v>
                </c:pt>
                <c:pt idx="32">
                  <c:v>37</c:v>
                </c:pt>
                <c:pt idx="33">
                  <c:v>29.8</c:v>
                </c:pt>
                <c:pt idx="34">
                  <c:v>25</c:v>
                </c:pt>
                <c:pt idx="35">
                  <c:v>21.571428571428573</c:v>
                </c:pt>
                <c:pt idx="36">
                  <c:v>19</c:v>
                </c:pt>
                <c:pt idx="37">
                  <c:v>17</c:v>
                </c:pt>
                <c:pt idx="38">
                  <c:v>15.4</c:v>
                </c:pt>
                <c:pt idx="39">
                  <c:v>14.090909090909092</c:v>
                </c:pt>
                <c:pt idx="40">
                  <c:v>13</c:v>
                </c:pt>
              </c:numCache>
            </c:numRef>
          </c:xVal>
          <c:yVal>
            <c:numRef>
              <c:f>'Pumped Well Data'!$I$117:$I$157</c:f>
              <c:numCache>
                <c:formatCode>0.00</c:formatCode>
                <c:ptCount val="41"/>
                <c:pt idx="0">
                  <c:v>15.848000000000006</c:v>
                </c:pt>
                <c:pt idx="1">
                  <c:v>15.590000000000003</c:v>
                </c:pt>
                <c:pt idx="2">
                  <c:v>15.352000000000004</c:v>
                </c:pt>
                <c:pt idx="3">
                  <c:v>15.125</c:v>
                </c:pt>
                <c:pt idx="4">
                  <c:v>14.925000000000004</c:v>
                </c:pt>
                <c:pt idx="5">
                  <c:v>14.717000000000006</c:v>
                </c:pt>
                <c:pt idx="6">
                  <c:v>14.505000000000003</c:v>
                </c:pt>
                <c:pt idx="7">
                  <c:v>14.330000000000005</c:v>
                </c:pt>
                <c:pt idx="8">
                  <c:v>14.138000000000005</c:v>
                </c:pt>
                <c:pt idx="9">
                  <c:v>13.959000000000003</c:v>
                </c:pt>
                <c:pt idx="10">
                  <c:v>13.600000000000001</c:v>
                </c:pt>
                <c:pt idx="11">
                  <c:v>13.277000000000001</c:v>
                </c:pt>
                <c:pt idx="12">
                  <c:v>12.958000000000006</c:v>
                </c:pt>
                <c:pt idx="13">
                  <c:v>12.667000000000002</c:v>
                </c:pt>
                <c:pt idx="14">
                  <c:v>12.385000000000005</c:v>
                </c:pt>
                <c:pt idx="15">
                  <c:v>12.133000000000003</c:v>
                </c:pt>
                <c:pt idx="16">
                  <c:v>11.856000000000002</c:v>
                </c:pt>
                <c:pt idx="17">
                  <c:v>11.610000000000007</c:v>
                </c:pt>
                <c:pt idx="18">
                  <c:v>11.381</c:v>
                </c:pt>
                <c:pt idx="19">
                  <c:v>11.155000000000001</c:v>
                </c:pt>
                <c:pt idx="20">
                  <c:v>10.148000000000003</c:v>
                </c:pt>
                <c:pt idx="21">
                  <c:v>9.2920000000000016</c:v>
                </c:pt>
                <c:pt idx="22">
                  <c:v>8.6219999999999999</c:v>
                </c:pt>
                <c:pt idx="23">
                  <c:v>8.1100000000000065</c:v>
                </c:pt>
                <c:pt idx="24">
                  <c:v>7.6410000000000053</c:v>
                </c:pt>
                <c:pt idx="25">
                  <c:v>7.2800000000000011</c:v>
                </c:pt>
                <c:pt idx="26">
                  <c:v>6.9200000000000017</c:v>
                </c:pt>
                <c:pt idx="27">
                  <c:v>6.1290000000000049</c:v>
                </c:pt>
                <c:pt idx="28">
                  <c:v>6.2660000000000053</c:v>
                </c:pt>
                <c:pt idx="29">
                  <c:v>5.4610000000000056</c:v>
                </c:pt>
                <c:pt idx="30">
                  <c:v>4.8570000000000064</c:v>
                </c:pt>
                <c:pt idx="31">
                  <c:v>4.3610000000000042</c:v>
                </c:pt>
                <c:pt idx="32">
                  <c:v>4.0600000000000023</c:v>
                </c:pt>
                <c:pt idx="33">
                  <c:v>3.6410000000000053</c:v>
                </c:pt>
                <c:pt idx="34">
                  <c:v>3.2890000000000015</c:v>
                </c:pt>
                <c:pt idx="35">
                  <c:v>3.0750000000000028</c:v>
                </c:pt>
                <c:pt idx="36">
                  <c:v>2.7150000000000034</c:v>
                </c:pt>
                <c:pt idx="37">
                  <c:v>3.4050000000000011</c:v>
                </c:pt>
                <c:pt idx="38">
                  <c:v>2.3590000000000018</c:v>
                </c:pt>
                <c:pt idx="39">
                  <c:v>2.2050000000000054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91-4BE6-B5CA-A4FFAD3880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ysClr val="windowText" lastClr="000000"/>
                    </a:solidFill>
                  </a:rPr>
                  <a:t>t (min)</a:t>
                </a:r>
                <a:r>
                  <a:rPr lang="en-CA" sz="1200" baseline="0">
                    <a:solidFill>
                      <a:sysClr val="windowText" lastClr="000000"/>
                    </a:solidFill>
                  </a:rPr>
                  <a:t> </a:t>
                </a:r>
                <a:r>
                  <a:rPr lang="en-CA" sz="1200">
                    <a:solidFill>
                      <a:sysClr val="windowText" lastClr="000000"/>
                    </a:solidFill>
                  </a:rPr>
                  <a:t>or t/t'</a:t>
                </a:r>
              </a:p>
            </c:rich>
          </c:tx>
          <c:layout>
            <c:manualLayout>
              <c:xMode val="edge"/>
              <c:yMode val="edge"/>
              <c:x val="0.51478411422787862"/>
              <c:y val="0.8933186051724344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ysClr val="windowText" lastClr="000000"/>
                    </a:solidFill>
                  </a:rPr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679838282627243"/>
          <c:y val="0.73814643945496794"/>
          <c:w val="0.16224664251349302"/>
          <c:h val="7.5363350344950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Drawdown</a:t>
            </a:r>
            <a:r>
              <a:rPr lang="en-US" baseline="0">
                <a:solidFill>
                  <a:sysClr val="windowText" lastClr="000000"/>
                </a:solidFill>
              </a:rPr>
              <a:t> vs Sea Level</a:t>
            </a:r>
            <a:r>
              <a:rPr lang="en-US">
                <a:solidFill>
                  <a:sysClr val="windowText" lastClr="000000"/>
                </a:solidFill>
              </a:rPr>
              <a:t>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91453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2020-10-16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1347067101323867"/>
          <c:y val="7.21903789782244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1"/>
          <c:tx>
            <c:v>Drawdown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Data'!$A$62:$A$116</c:f>
              <c:numCache>
                <c:formatCode>General</c:formatCode>
                <c:ptCount val="55"/>
                <c:pt idx="0">
                  <c:v>1020</c:v>
                </c:pt>
                <c:pt idx="1">
                  <c:v>1080</c:v>
                </c:pt>
                <c:pt idx="2">
                  <c:v>1140</c:v>
                </c:pt>
                <c:pt idx="3">
                  <c:v>1200</c:v>
                </c:pt>
                <c:pt idx="4">
                  <c:v>1260</c:v>
                </c:pt>
                <c:pt idx="5">
                  <c:v>1320</c:v>
                </c:pt>
                <c:pt idx="6">
                  <c:v>1380</c:v>
                </c:pt>
                <c:pt idx="7">
                  <c:v>1440</c:v>
                </c:pt>
                <c:pt idx="8">
                  <c:v>1500</c:v>
                </c:pt>
                <c:pt idx="9">
                  <c:v>1560</c:v>
                </c:pt>
                <c:pt idx="10">
                  <c:v>1620</c:v>
                </c:pt>
                <c:pt idx="11">
                  <c:v>1680</c:v>
                </c:pt>
                <c:pt idx="12">
                  <c:v>1740</c:v>
                </c:pt>
                <c:pt idx="13">
                  <c:v>1800</c:v>
                </c:pt>
                <c:pt idx="14">
                  <c:v>1860</c:v>
                </c:pt>
                <c:pt idx="15">
                  <c:v>1920</c:v>
                </c:pt>
                <c:pt idx="16">
                  <c:v>2040</c:v>
                </c:pt>
                <c:pt idx="17">
                  <c:v>2100</c:v>
                </c:pt>
                <c:pt idx="18">
                  <c:v>2160</c:v>
                </c:pt>
                <c:pt idx="19">
                  <c:v>2220</c:v>
                </c:pt>
                <c:pt idx="20">
                  <c:v>2280</c:v>
                </c:pt>
                <c:pt idx="21">
                  <c:v>2340</c:v>
                </c:pt>
                <c:pt idx="22">
                  <c:v>2400</c:v>
                </c:pt>
                <c:pt idx="23">
                  <c:v>2460</c:v>
                </c:pt>
                <c:pt idx="24">
                  <c:v>2520</c:v>
                </c:pt>
                <c:pt idx="25">
                  <c:v>2580</c:v>
                </c:pt>
                <c:pt idx="26">
                  <c:v>2640</c:v>
                </c:pt>
                <c:pt idx="27">
                  <c:v>2700</c:v>
                </c:pt>
                <c:pt idx="28">
                  <c:v>2760</c:v>
                </c:pt>
                <c:pt idx="29">
                  <c:v>2820</c:v>
                </c:pt>
                <c:pt idx="30">
                  <c:v>2880</c:v>
                </c:pt>
                <c:pt idx="31">
                  <c:v>2940</c:v>
                </c:pt>
                <c:pt idx="32">
                  <c:v>3000</c:v>
                </c:pt>
                <c:pt idx="33">
                  <c:v>3060</c:v>
                </c:pt>
                <c:pt idx="34">
                  <c:v>3120</c:v>
                </c:pt>
                <c:pt idx="35">
                  <c:v>3180</c:v>
                </c:pt>
                <c:pt idx="36">
                  <c:v>3240</c:v>
                </c:pt>
                <c:pt idx="37">
                  <c:v>3300</c:v>
                </c:pt>
                <c:pt idx="38">
                  <c:v>3360</c:v>
                </c:pt>
                <c:pt idx="39">
                  <c:v>3420</c:v>
                </c:pt>
                <c:pt idx="40">
                  <c:v>3480</c:v>
                </c:pt>
                <c:pt idx="41">
                  <c:v>3540</c:v>
                </c:pt>
                <c:pt idx="42">
                  <c:v>3600</c:v>
                </c:pt>
                <c:pt idx="43">
                  <c:v>3660</c:v>
                </c:pt>
                <c:pt idx="44">
                  <c:v>3720</c:v>
                </c:pt>
                <c:pt idx="45">
                  <c:v>3780</c:v>
                </c:pt>
                <c:pt idx="46">
                  <c:v>3840</c:v>
                </c:pt>
                <c:pt idx="47">
                  <c:v>3900</c:v>
                </c:pt>
                <c:pt idx="48">
                  <c:v>3960</c:v>
                </c:pt>
                <c:pt idx="49">
                  <c:v>4020</c:v>
                </c:pt>
                <c:pt idx="50">
                  <c:v>4080</c:v>
                </c:pt>
                <c:pt idx="51">
                  <c:v>4140</c:v>
                </c:pt>
                <c:pt idx="52">
                  <c:v>4200</c:v>
                </c:pt>
                <c:pt idx="53">
                  <c:v>4260</c:v>
                </c:pt>
                <c:pt idx="54">
                  <c:v>4320</c:v>
                </c:pt>
              </c:numCache>
            </c:numRef>
          </c:xVal>
          <c:yVal>
            <c:numRef>
              <c:f>'Pumped Well Data'!$I$62:$I$116</c:f>
              <c:numCache>
                <c:formatCode>0.000</c:formatCode>
                <c:ptCount val="55"/>
                <c:pt idx="0">
                  <c:v>14.760000000000005</c:v>
                </c:pt>
                <c:pt idx="1">
                  <c:v>14.682000000000002</c:v>
                </c:pt>
                <c:pt idx="2">
                  <c:v>14.617000000000004</c:v>
                </c:pt>
                <c:pt idx="3">
                  <c:v>14.57</c:v>
                </c:pt>
                <c:pt idx="4">
                  <c:v>14.765000000000001</c:v>
                </c:pt>
                <c:pt idx="5">
                  <c:v>14.802</c:v>
                </c:pt>
                <c:pt idx="6">
                  <c:v>14.704000000000001</c:v>
                </c:pt>
                <c:pt idx="7">
                  <c:v>14.895000000000003</c:v>
                </c:pt>
                <c:pt idx="8">
                  <c:v>14.991</c:v>
                </c:pt>
                <c:pt idx="9">
                  <c:v>15.010000000000005</c:v>
                </c:pt>
                <c:pt idx="10">
                  <c:v>14.988000000000007</c:v>
                </c:pt>
                <c:pt idx="11">
                  <c:v>15.075000000000003</c:v>
                </c:pt>
                <c:pt idx="12">
                  <c:v>14.889000000000003</c:v>
                </c:pt>
                <c:pt idx="13">
                  <c:v>14.795000000000002</c:v>
                </c:pt>
                <c:pt idx="14">
                  <c:v>15.114000000000004</c:v>
                </c:pt>
                <c:pt idx="15">
                  <c:v>15.107000000000006</c:v>
                </c:pt>
                <c:pt idx="16">
                  <c:v>15.589000000000006</c:v>
                </c:pt>
                <c:pt idx="17">
                  <c:v>15.772000000000006</c:v>
                </c:pt>
                <c:pt idx="18">
                  <c:v>15.608000000000004</c:v>
                </c:pt>
                <c:pt idx="19">
                  <c:v>15.761000000000003</c:v>
                </c:pt>
                <c:pt idx="20">
                  <c:v>15.632000000000005</c:v>
                </c:pt>
                <c:pt idx="21">
                  <c:v>15.838000000000001</c:v>
                </c:pt>
                <c:pt idx="22">
                  <c:v>15.687000000000005</c:v>
                </c:pt>
                <c:pt idx="23">
                  <c:v>15.561</c:v>
                </c:pt>
                <c:pt idx="24">
                  <c:v>15.517000000000003</c:v>
                </c:pt>
                <c:pt idx="25">
                  <c:v>15.463000000000001</c:v>
                </c:pt>
                <c:pt idx="26">
                  <c:v>15.425000000000004</c:v>
                </c:pt>
                <c:pt idx="27">
                  <c:v>15.675000000000004</c:v>
                </c:pt>
                <c:pt idx="28">
                  <c:v>15.545000000000002</c:v>
                </c:pt>
                <c:pt idx="29">
                  <c:v>15.747</c:v>
                </c:pt>
                <c:pt idx="30">
                  <c:v>16.053000000000004</c:v>
                </c:pt>
                <c:pt idx="31">
                  <c:v>16.369</c:v>
                </c:pt>
                <c:pt idx="32">
                  <c:v>16.165000000000006</c:v>
                </c:pt>
                <c:pt idx="33">
                  <c:v>16.151000000000003</c:v>
                </c:pt>
                <c:pt idx="34">
                  <c:v>15.985000000000007</c:v>
                </c:pt>
                <c:pt idx="35">
                  <c:v>16.129000000000005</c:v>
                </c:pt>
                <c:pt idx="36">
                  <c:v>15.995000000000005</c:v>
                </c:pt>
                <c:pt idx="37">
                  <c:v>15.965000000000003</c:v>
                </c:pt>
                <c:pt idx="38">
                  <c:v>14.609000000000002</c:v>
                </c:pt>
                <c:pt idx="39">
                  <c:v>14.965000000000003</c:v>
                </c:pt>
                <c:pt idx="40">
                  <c:v>14.984000000000002</c:v>
                </c:pt>
                <c:pt idx="41">
                  <c:v>16.152000000000001</c:v>
                </c:pt>
                <c:pt idx="42">
                  <c:v>16.144000000000005</c:v>
                </c:pt>
                <c:pt idx="43">
                  <c:v>16.090000000000003</c:v>
                </c:pt>
                <c:pt idx="44">
                  <c:v>15.913000000000004</c:v>
                </c:pt>
                <c:pt idx="45">
                  <c:v>15.903000000000006</c:v>
                </c:pt>
                <c:pt idx="46">
                  <c:v>16.021000000000001</c:v>
                </c:pt>
                <c:pt idx="47">
                  <c:v>15.880000000000003</c:v>
                </c:pt>
                <c:pt idx="48">
                  <c:v>15.785000000000004</c:v>
                </c:pt>
                <c:pt idx="49">
                  <c:v>15.75</c:v>
                </c:pt>
                <c:pt idx="50">
                  <c:v>15.972000000000001</c:v>
                </c:pt>
                <c:pt idx="51">
                  <c:v>15.836000000000006</c:v>
                </c:pt>
                <c:pt idx="52">
                  <c:v>15.830000000000005</c:v>
                </c:pt>
                <c:pt idx="53">
                  <c:v>15.940000000000005</c:v>
                </c:pt>
                <c:pt idx="54">
                  <c:v>16.117000000000004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963-45B5-9CE1-574416EFA7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0"/>
                <c:tx>
                  <c:v>Extended Drawdown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4"/>
                  <c:spPr>
                    <a:solidFill>
                      <a:schemeClr val="accent2"/>
                    </a:solidFill>
                    <a:ln w="3175">
                      <a:solidFill>
                        <a:schemeClr val="accent2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Data'!$A$5:$A$116</c15:sqref>
                        </c15:formulaRef>
                      </c:ext>
                    </c:extLst>
                    <c:numCache>
                      <c:formatCode>General</c:formatCode>
                      <c:ptCount val="112"/>
                      <c:pt idx="0">
                        <c:v>0.5</c:v>
                      </c:pt>
                      <c:pt idx="1">
                        <c:v>1</c:v>
                      </c:pt>
                      <c:pt idx="2">
                        <c:v>1.5</c:v>
                      </c:pt>
                      <c:pt idx="3">
                        <c:v>2</c:v>
                      </c:pt>
                      <c:pt idx="4">
                        <c:v>2.5</c:v>
                      </c:pt>
                      <c:pt idx="5">
                        <c:v>3</c:v>
                      </c:pt>
                      <c:pt idx="6">
                        <c:v>3.5</c:v>
                      </c:pt>
                      <c:pt idx="7">
                        <c:v>4</c:v>
                      </c:pt>
                      <c:pt idx="8">
                        <c:v>4.5</c:v>
                      </c:pt>
                      <c:pt idx="9">
                        <c:v>5</c:v>
                      </c:pt>
                      <c:pt idx="10">
                        <c:v>6</c:v>
                      </c:pt>
                      <c:pt idx="11">
                        <c:v>7</c:v>
                      </c:pt>
                      <c:pt idx="12">
                        <c:v>8</c:v>
                      </c:pt>
                      <c:pt idx="13">
                        <c:v>9</c:v>
                      </c:pt>
                      <c:pt idx="14">
                        <c:v>10</c:v>
                      </c:pt>
                      <c:pt idx="15">
                        <c:v>11</c:v>
                      </c:pt>
                      <c:pt idx="16">
                        <c:v>12</c:v>
                      </c:pt>
                      <c:pt idx="17">
                        <c:v>13</c:v>
                      </c:pt>
                      <c:pt idx="18">
                        <c:v>14</c:v>
                      </c:pt>
                      <c:pt idx="19">
                        <c:v>15</c:v>
                      </c:pt>
                      <c:pt idx="20">
                        <c:v>20</c:v>
                      </c:pt>
                      <c:pt idx="21">
                        <c:v>25</c:v>
                      </c:pt>
                      <c:pt idx="22">
                        <c:v>30</c:v>
                      </c:pt>
                      <c:pt idx="23">
                        <c:v>35</c:v>
                      </c:pt>
                      <c:pt idx="24">
                        <c:v>40</c:v>
                      </c:pt>
                      <c:pt idx="25">
                        <c:v>45</c:v>
                      </c:pt>
                      <c:pt idx="26">
                        <c:v>50</c:v>
                      </c:pt>
                      <c:pt idx="27">
                        <c:v>55</c:v>
                      </c:pt>
                      <c:pt idx="28">
                        <c:v>60</c:v>
                      </c:pt>
                      <c:pt idx="29">
                        <c:v>75</c:v>
                      </c:pt>
                      <c:pt idx="30">
                        <c:v>90</c:v>
                      </c:pt>
                      <c:pt idx="31">
                        <c:v>105</c:v>
                      </c:pt>
                      <c:pt idx="32">
                        <c:v>120</c:v>
                      </c:pt>
                      <c:pt idx="33">
                        <c:v>150</c:v>
                      </c:pt>
                      <c:pt idx="34">
                        <c:v>180</c:v>
                      </c:pt>
                      <c:pt idx="35">
                        <c:v>210</c:v>
                      </c:pt>
                      <c:pt idx="36">
                        <c:v>240</c:v>
                      </c:pt>
                      <c:pt idx="37">
                        <c:v>270</c:v>
                      </c:pt>
                      <c:pt idx="38">
                        <c:v>300</c:v>
                      </c:pt>
                      <c:pt idx="39">
                        <c:v>330</c:v>
                      </c:pt>
                      <c:pt idx="40">
                        <c:v>360</c:v>
                      </c:pt>
                      <c:pt idx="41">
                        <c:v>390</c:v>
                      </c:pt>
                      <c:pt idx="42">
                        <c:v>420</c:v>
                      </c:pt>
                      <c:pt idx="43">
                        <c:v>450</c:v>
                      </c:pt>
                      <c:pt idx="44">
                        <c:v>480</c:v>
                      </c:pt>
                      <c:pt idx="45">
                        <c:v>510</c:v>
                      </c:pt>
                      <c:pt idx="46">
                        <c:v>540</c:v>
                      </c:pt>
                      <c:pt idx="47">
                        <c:v>570</c:v>
                      </c:pt>
                      <c:pt idx="48">
                        <c:v>600</c:v>
                      </c:pt>
                      <c:pt idx="49">
                        <c:v>630</c:v>
                      </c:pt>
                      <c:pt idx="50">
                        <c:v>660</c:v>
                      </c:pt>
                      <c:pt idx="51">
                        <c:v>690</c:v>
                      </c:pt>
                      <c:pt idx="52">
                        <c:v>720</c:v>
                      </c:pt>
                      <c:pt idx="53">
                        <c:v>780</c:v>
                      </c:pt>
                      <c:pt idx="54">
                        <c:v>840</c:v>
                      </c:pt>
                      <c:pt idx="55">
                        <c:v>900</c:v>
                      </c:pt>
                      <c:pt idx="56">
                        <c:v>960</c:v>
                      </c:pt>
                      <c:pt idx="57">
                        <c:v>1020</c:v>
                      </c:pt>
                      <c:pt idx="58">
                        <c:v>1080</c:v>
                      </c:pt>
                      <c:pt idx="59">
                        <c:v>1140</c:v>
                      </c:pt>
                      <c:pt idx="60">
                        <c:v>1200</c:v>
                      </c:pt>
                      <c:pt idx="61">
                        <c:v>1260</c:v>
                      </c:pt>
                      <c:pt idx="62">
                        <c:v>1320</c:v>
                      </c:pt>
                      <c:pt idx="63">
                        <c:v>1380</c:v>
                      </c:pt>
                      <c:pt idx="64">
                        <c:v>1440</c:v>
                      </c:pt>
                      <c:pt idx="65">
                        <c:v>1500</c:v>
                      </c:pt>
                      <c:pt idx="66">
                        <c:v>1560</c:v>
                      </c:pt>
                      <c:pt idx="67">
                        <c:v>1620</c:v>
                      </c:pt>
                      <c:pt idx="68">
                        <c:v>1680</c:v>
                      </c:pt>
                      <c:pt idx="69">
                        <c:v>1740</c:v>
                      </c:pt>
                      <c:pt idx="70">
                        <c:v>1800</c:v>
                      </c:pt>
                      <c:pt idx="71">
                        <c:v>1860</c:v>
                      </c:pt>
                      <c:pt idx="72">
                        <c:v>1920</c:v>
                      </c:pt>
                      <c:pt idx="73">
                        <c:v>2040</c:v>
                      </c:pt>
                      <c:pt idx="74">
                        <c:v>2100</c:v>
                      </c:pt>
                      <c:pt idx="75">
                        <c:v>2160</c:v>
                      </c:pt>
                      <c:pt idx="76">
                        <c:v>2220</c:v>
                      </c:pt>
                      <c:pt idx="77">
                        <c:v>2280</c:v>
                      </c:pt>
                      <c:pt idx="78">
                        <c:v>2340</c:v>
                      </c:pt>
                      <c:pt idx="79">
                        <c:v>2400</c:v>
                      </c:pt>
                      <c:pt idx="80">
                        <c:v>2460</c:v>
                      </c:pt>
                      <c:pt idx="81">
                        <c:v>2520</c:v>
                      </c:pt>
                      <c:pt idx="82">
                        <c:v>2580</c:v>
                      </c:pt>
                      <c:pt idx="83">
                        <c:v>2640</c:v>
                      </c:pt>
                      <c:pt idx="84">
                        <c:v>2700</c:v>
                      </c:pt>
                      <c:pt idx="85">
                        <c:v>2760</c:v>
                      </c:pt>
                      <c:pt idx="86">
                        <c:v>2820</c:v>
                      </c:pt>
                      <c:pt idx="87">
                        <c:v>2880</c:v>
                      </c:pt>
                      <c:pt idx="88">
                        <c:v>2940</c:v>
                      </c:pt>
                      <c:pt idx="89">
                        <c:v>3000</c:v>
                      </c:pt>
                      <c:pt idx="90">
                        <c:v>3060</c:v>
                      </c:pt>
                      <c:pt idx="91">
                        <c:v>3120</c:v>
                      </c:pt>
                      <c:pt idx="92">
                        <c:v>3180</c:v>
                      </c:pt>
                      <c:pt idx="93">
                        <c:v>3240</c:v>
                      </c:pt>
                      <c:pt idx="94">
                        <c:v>3300</c:v>
                      </c:pt>
                      <c:pt idx="95">
                        <c:v>3360</c:v>
                      </c:pt>
                      <c:pt idx="96">
                        <c:v>3420</c:v>
                      </c:pt>
                      <c:pt idx="97">
                        <c:v>3480</c:v>
                      </c:pt>
                      <c:pt idx="98">
                        <c:v>3540</c:v>
                      </c:pt>
                      <c:pt idx="99">
                        <c:v>3600</c:v>
                      </c:pt>
                      <c:pt idx="100">
                        <c:v>3660</c:v>
                      </c:pt>
                      <c:pt idx="101">
                        <c:v>3720</c:v>
                      </c:pt>
                      <c:pt idx="102">
                        <c:v>3780</c:v>
                      </c:pt>
                      <c:pt idx="103">
                        <c:v>3840</c:v>
                      </c:pt>
                      <c:pt idx="104">
                        <c:v>3900</c:v>
                      </c:pt>
                      <c:pt idx="105">
                        <c:v>3960</c:v>
                      </c:pt>
                      <c:pt idx="106">
                        <c:v>4020</c:v>
                      </c:pt>
                      <c:pt idx="107">
                        <c:v>4080</c:v>
                      </c:pt>
                      <c:pt idx="108">
                        <c:v>4140</c:v>
                      </c:pt>
                      <c:pt idx="109">
                        <c:v>4200</c:v>
                      </c:pt>
                      <c:pt idx="110">
                        <c:v>4260</c:v>
                      </c:pt>
                      <c:pt idx="111">
                        <c:v>4320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Data'!$J$5:$J$116</c15:sqref>
                        </c15:formulaRef>
                      </c:ext>
                    </c:extLst>
                    <c:numCache>
                      <c:formatCode>0.000</c:formatCode>
                      <c:ptCount val="112"/>
                      <c:pt idx="0">
                        <c:v>0.28200000000000358</c:v>
                      </c:pt>
                      <c:pt idx="1">
                        <c:v>0.51000000000000512</c:v>
                      </c:pt>
                      <c:pt idx="2">
                        <c:v>0.74000000000000199</c:v>
                      </c:pt>
                      <c:pt idx="3">
                        <c:v>0.94700000000000273</c:v>
                      </c:pt>
                      <c:pt idx="4">
                        <c:v>1.1460000000000008</c:v>
                      </c:pt>
                      <c:pt idx="5">
                        <c:v>1.338000000000001</c:v>
                      </c:pt>
                      <c:pt idx="6">
                        <c:v>1.527000000000001</c:v>
                      </c:pt>
                      <c:pt idx="7">
                        <c:v>1.7050000000000054</c:v>
                      </c:pt>
                      <c:pt idx="8">
                        <c:v>1.8900000000000006</c:v>
                      </c:pt>
                      <c:pt idx="9">
                        <c:v>2.0460000000000065</c:v>
                      </c:pt>
                      <c:pt idx="10">
                        <c:v>2.3719999999999999</c:v>
                      </c:pt>
                      <c:pt idx="11">
                        <c:v>2.679000000000002</c:v>
                      </c:pt>
                      <c:pt idx="12">
                        <c:v>2.9720000000000013</c:v>
                      </c:pt>
                      <c:pt idx="13">
                        <c:v>3.2560000000000002</c:v>
                      </c:pt>
                      <c:pt idx="14">
                        <c:v>3.5320000000000036</c:v>
                      </c:pt>
                      <c:pt idx="15">
                        <c:v>3.7960000000000065</c:v>
                      </c:pt>
                      <c:pt idx="16">
                        <c:v>4.0470000000000041</c:v>
                      </c:pt>
                      <c:pt idx="17">
                        <c:v>4.2910000000000039</c:v>
                      </c:pt>
                      <c:pt idx="18">
                        <c:v>4.5210000000000008</c:v>
                      </c:pt>
                      <c:pt idx="19">
                        <c:v>4.7580000000000027</c:v>
                      </c:pt>
                      <c:pt idx="20">
                        <c:v>5.7870000000000061</c:v>
                      </c:pt>
                      <c:pt idx="21">
                        <c:v>6.6670000000000016</c:v>
                      </c:pt>
                      <c:pt idx="22">
                        <c:v>7.4520000000000053</c:v>
                      </c:pt>
                      <c:pt idx="23">
                        <c:v>8.1480000000000032</c:v>
                      </c:pt>
                      <c:pt idx="24">
                        <c:v>8.7520000000000024</c:v>
                      </c:pt>
                      <c:pt idx="25">
                        <c:v>9.2630000000000052</c:v>
                      </c:pt>
                      <c:pt idx="26">
                        <c:v>9.6990000000000052</c:v>
                      </c:pt>
                      <c:pt idx="27">
                        <c:v>10.119</c:v>
                      </c:pt>
                      <c:pt idx="28">
                        <c:v>10.404000000000003</c:v>
                      </c:pt>
                      <c:pt idx="29">
                        <c:v>11.155000000000001</c:v>
                      </c:pt>
                      <c:pt idx="30">
                        <c:v>11.326000000000001</c:v>
                      </c:pt>
                      <c:pt idx="31">
                        <c:v>12.082000000000001</c:v>
                      </c:pt>
                      <c:pt idx="32">
                        <c:v>12.352000000000004</c:v>
                      </c:pt>
                      <c:pt idx="33">
                        <c:v>13.195</c:v>
                      </c:pt>
                      <c:pt idx="34">
                        <c:v>13.629000000000005</c:v>
                      </c:pt>
                      <c:pt idx="35">
                        <c:v>13.845000000000006</c:v>
                      </c:pt>
                      <c:pt idx="36">
                        <c:v>14.030000000000001</c:v>
                      </c:pt>
                      <c:pt idx="37">
                        <c:v>14.308</c:v>
                      </c:pt>
                      <c:pt idx="38">
                        <c:v>14.383000000000003</c:v>
                      </c:pt>
                      <c:pt idx="39">
                        <c:v>14.380000000000003</c:v>
                      </c:pt>
                      <c:pt idx="40">
                        <c:v>14.596000000000004</c:v>
                      </c:pt>
                      <c:pt idx="41">
                        <c:v>14.652000000000001</c:v>
                      </c:pt>
                      <c:pt idx="42">
                        <c:v>14.589000000000006</c:v>
                      </c:pt>
                      <c:pt idx="43">
                        <c:v>14.524000000000001</c:v>
                      </c:pt>
                      <c:pt idx="44">
                        <c:v>14.715000000000003</c:v>
                      </c:pt>
                      <c:pt idx="45">
                        <c:v>14.688000000000002</c:v>
                      </c:pt>
                      <c:pt idx="46">
                        <c:v>14.667000000000002</c:v>
                      </c:pt>
                      <c:pt idx="47">
                        <c:v>14.805</c:v>
                      </c:pt>
                      <c:pt idx="48">
                        <c:v>14.737000000000002</c:v>
                      </c:pt>
                      <c:pt idx="49">
                        <c:v>14.654000000000003</c:v>
                      </c:pt>
                      <c:pt idx="50">
                        <c:v>14.644000000000005</c:v>
                      </c:pt>
                      <c:pt idx="51">
                        <c:v>14.811</c:v>
                      </c:pt>
                      <c:pt idx="52">
                        <c:v>14.732000000000006</c:v>
                      </c:pt>
                      <c:pt idx="53">
                        <c:v>14.615000000000002</c:v>
                      </c:pt>
                      <c:pt idx="54">
                        <c:v>14.817</c:v>
                      </c:pt>
                      <c:pt idx="55">
                        <c:v>14.696000000000005</c:v>
                      </c:pt>
                      <c:pt idx="56">
                        <c:v>14.812000000000005</c:v>
                      </c:pt>
                      <c:pt idx="57">
                        <c:v>14.760000000000005</c:v>
                      </c:pt>
                      <c:pt idx="58">
                        <c:v>14.682000000000002</c:v>
                      </c:pt>
                      <c:pt idx="59">
                        <c:v>14.617000000000004</c:v>
                      </c:pt>
                      <c:pt idx="60">
                        <c:v>14.57</c:v>
                      </c:pt>
                      <c:pt idx="61">
                        <c:v>14.765000000000001</c:v>
                      </c:pt>
                      <c:pt idx="62">
                        <c:v>14.802</c:v>
                      </c:pt>
                      <c:pt idx="63">
                        <c:v>14.704000000000001</c:v>
                      </c:pt>
                      <c:pt idx="64">
                        <c:v>14.895000000000003</c:v>
                      </c:pt>
                      <c:pt idx="65">
                        <c:v>14.991</c:v>
                      </c:pt>
                      <c:pt idx="66">
                        <c:v>15.010000000000005</c:v>
                      </c:pt>
                      <c:pt idx="67">
                        <c:v>14.988000000000007</c:v>
                      </c:pt>
                      <c:pt idx="68">
                        <c:v>15.075000000000003</c:v>
                      </c:pt>
                      <c:pt idx="69">
                        <c:v>14.889000000000003</c:v>
                      </c:pt>
                      <c:pt idx="70">
                        <c:v>14.795000000000002</c:v>
                      </c:pt>
                      <c:pt idx="71">
                        <c:v>15.114000000000004</c:v>
                      </c:pt>
                      <c:pt idx="72">
                        <c:v>15.107000000000006</c:v>
                      </c:pt>
                      <c:pt idx="73">
                        <c:v>15.589000000000006</c:v>
                      </c:pt>
                      <c:pt idx="74">
                        <c:v>15.772000000000006</c:v>
                      </c:pt>
                      <c:pt idx="75">
                        <c:v>15.608000000000004</c:v>
                      </c:pt>
                      <c:pt idx="76">
                        <c:v>15.761000000000003</c:v>
                      </c:pt>
                      <c:pt idx="77">
                        <c:v>15.632000000000005</c:v>
                      </c:pt>
                      <c:pt idx="78">
                        <c:v>15.838000000000001</c:v>
                      </c:pt>
                      <c:pt idx="79">
                        <c:v>15.687000000000005</c:v>
                      </c:pt>
                      <c:pt idx="80">
                        <c:v>15.561</c:v>
                      </c:pt>
                      <c:pt idx="81">
                        <c:v>15.517000000000003</c:v>
                      </c:pt>
                      <c:pt idx="82">
                        <c:v>15.463000000000001</c:v>
                      </c:pt>
                      <c:pt idx="83">
                        <c:v>15.425000000000004</c:v>
                      </c:pt>
                      <c:pt idx="84">
                        <c:v>15.675000000000004</c:v>
                      </c:pt>
                      <c:pt idx="85">
                        <c:v>15.545000000000002</c:v>
                      </c:pt>
                      <c:pt idx="86">
                        <c:v>15.747</c:v>
                      </c:pt>
                      <c:pt idx="87">
                        <c:v>16.053000000000004</c:v>
                      </c:pt>
                      <c:pt idx="88">
                        <c:v>16.369</c:v>
                      </c:pt>
                      <c:pt idx="89">
                        <c:v>16.165000000000006</c:v>
                      </c:pt>
                      <c:pt idx="90">
                        <c:v>16.151000000000003</c:v>
                      </c:pt>
                      <c:pt idx="91">
                        <c:v>15.985000000000007</c:v>
                      </c:pt>
                      <c:pt idx="92">
                        <c:v>16.129000000000005</c:v>
                      </c:pt>
                      <c:pt idx="93">
                        <c:v>15.995000000000005</c:v>
                      </c:pt>
                      <c:pt idx="94">
                        <c:v>15.965000000000003</c:v>
                      </c:pt>
                      <c:pt idx="95">
                        <c:v>14.609000000000002</c:v>
                      </c:pt>
                      <c:pt idx="96">
                        <c:v>14.965000000000003</c:v>
                      </c:pt>
                      <c:pt idx="97">
                        <c:v>14.984000000000002</c:v>
                      </c:pt>
                      <c:pt idx="98">
                        <c:v>16.152000000000001</c:v>
                      </c:pt>
                      <c:pt idx="99">
                        <c:v>16.144000000000005</c:v>
                      </c:pt>
                      <c:pt idx="100">
                        <c:v>16.090000000000003</c:v>
                      </c:pt>
                      <c:pt idx="101">
                        <c:v>15.913000000000004</c:v>
                      </c:pt>
                      <c:pt idx="102">
                        <c:v>15.903000000000006</c:v>
                      </c:pt>
                      <c:pt idx="103">
                        <c:v>16.021000000000001</c:v>
                      </c:pt>
                      <c:pt idx="104">
                        <c:v>15.880000000000003</c:v>
                      </c:pt>
                      <c:pt idx="105">
                        <c:v>15.785000000000004</c:v>
                      </c:pt>
                      <c:pt idx="106">
                        <c:v>15.75</c:v>
                      </c:pt>
                      <c:pt idx="107">
                        <c:v>15.972000000000001</c:v>
                      </c:pt>
                      <c:pt idx="108">
                        <c:v>15.836000000000006</c:v>
                      </c:pt>
                      <c:pt idx="109">
                        <c:v>15.830000000000005</c:v>
                      </c:pt>
                      <c:pt idx="110">
                        <c:v>15.940000000000005</c:v>
                      </c:pt>
                      <c:pt idx="111">
                        <c:v>16.117000000000004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C963-45B5-9CE1-574416EFA7C2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2"/>
          <c:order val="2"/>
          <c:tx>
            <c:v>Sea Level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'Pumped Well Data'!$A$62:$A$116</c:f>
              <c:numCache>
                <c:formatCode>General</c:formatCode>
                <c:ptCount val="55"/>
                <c:pt idx="0">
                  <c:v>1020</c:v>
                </c:pt>
                <c:pt idx="1">
                  <c:v>1080</c:v>
                </c:pt>
                <c:pt idx="2">
                  <c:v>1140</c:v>
                </c:pt>
                <c:pt idx="3">
                  <c:v>1200</c:v>
                </c:pt>
                <c:pt idx="4">
                  <c:v>1260</c:v>
                </c:pt>
                <c:pt idx="5">
                  <c:v>1320</c:v>
                </c:pt>
                <c:pt idx="6">
                  <c:v>1380</c:v>
                </c:pt>
                <c:pt idx="7">
                  <c:v>1440</c:v>
                </c:pt>
                <c:pt idx="8">
                  <c:v>1500</c:v>
                </c:pt>
                <c:pt idx="9">
                  <c:v>1560</c:v>
                </c:pt>
                <c:pt idx="10">
                  <c:v>1620</c:v>
                </c:pt>
                <c:pt idx="11">
                  <c:v>1680</c:v>
                </c:pt>
                <c:pt idx="12">
                  <c:v>1740</c:v>
                </c:pt>
                <c:pt idx="13">
                  <c:v>1800</c:v>
                </c:pt>
                <c:pt idx="14">
                  <c:v>1860</c:v>
                </c:pt>
                <c:pt idx="15">
                  <c:v>1920</c:v>
                </c:pt>
                <c:pt idx="16">
                  <c:v>2040</c:v>
                </c:pt>
                <c:pt idx="17">
                  <c:v>2100</c:v>
                </c:pt>
                <c:pt idx="18">
                  <c:v>2160</c:v>
                </c:pt>
                <c:pt idx="19">
                  <c:v>2220</c:v>
                </c:pt>
                <c:pt idx="20">
                  <c:v>2280</c:v>
                </c:pt>
                <c:pt idx="21">
                  <c:v>2340</c:v>
                </c:pt>
                <c:pt idx="22">
                  <c:v>2400</c:v>
                </c:pt>
                <c:pt idx="23">
                  <c:v>2460</c:v>
                </c:pt>
                <c:pt idx="24">
                  <c:v>2520</c:v>
                </c:pt>
                <c:pt idx="25">
                  <c:v>2580</c:v>
                </c:pt>
                <c:pt idx="26">
                  <c:v>2640</c:v>
                </c:pt>
                <c:pt idx="27">
                  <c:v>2700</c:v>
                </c:pt>
                <c:pt idx="28">
                  <c:v>2760</c:v>
                </c:pt>
                <c:pt idx="29">
                  <c:v>2820</c:v>
                </c:pt>
                <c:pt idx="30">
                  <c:v>2880</c:v>
                </c:pt>
                <c:pt idx="31">
                  <c:v>2940</c:v>
                </c:pt>
                <c:pt idx="32">
                  <c:v>3000</c:v>
                </c:pt>
                <c:pt idx="33">
                  <c:v>3060</c:v>
                </c:pt>
                <c:pt idx="34">
                  <c:v>3120</c:v>
                </c:pt>
                <c:pt idx="35">
                  <c:v>3180</c:v>
                </c:pt>
                <c:pt idx="36">
                  <c:v>3240</c:v>
                </c:pt>
                <c:pt idx="37">
                  <c:v>3300</c:v>
                </c:pt>
                <c:pt idx="38">
                  <c:v>3360</c:v>
                </c:pt>
                <c:pt idx="39">
                  <c:v>3420</c:v>
                </c:pt>
                <c:pt idx="40">
                  <c:v>3480</c:v>
                </c:pt>
                <c:pt idx="41">
                  <c:v>3540</c:v>
                </c:pt>
                <c:pt idx="42">
                  <c:v>3600</c:v>
                </c:pt>
                <c:pt idx="43">
                  <c:v>3660</c:v>
                </c:pt>
                <c:pt idx="44">
                  <c:v>3720</c:v>
                </c:pt>
                <c:pt idx="45">
                  <c:v>3780</c:v>
                </c:pt>
                <c:pt idx="46">
                  <c:v>3840</c:v>
                </c:pt>
                <c:pt idx="47">
                  <c:v>3900</c:v>
                </c:pt>
                <c:pt idx="48">
                  <c:v>3960</c:v>
                </c:pt>
                <c:pt idx="49">
                  <c:v>4020</c:v>
                </c:pt>
                <c:pt idx="50">
                  <c:v>4080</c:v>
                </c:pt>
                <c:pt idx="51">
                  <c:v>4140</c:v>
                </c:pt>
                <c:pt idx="52">
                  <c:v>4200</c:v>
                </c:pt>
                <c:pt idx="53">
                  <c:v>4260</c:v>
                </c:pt>
                <c:pt idx="54">
                  <c:v>4320</c:v>
                </c:pt>
              </c:numCache>
              <c:extLst xmlns:c15="http://schemas.microsoft.com/office/drawing/2012/chart"/>
            </c:numRef>
          </c:xVal>
          <c:yVal>
            <c:numRef>
              <c:f>'Pumped Well Data'!$X$62:$X$116</c:f>
              <c:numCache>
                <c:formatCode>General</c:formatCode>
                <c:ptCount val="55"/>
                <c:pt idx="0">
                  <c:v>2.4900000000000002</c:v>
                </c:pt>
                <c:pt idx="1">
                  <c:v>2.85</c:v>
                </c:pt>
                <c:pt idx="2">
                  <c:v>3.07</c:v>
                </c:pt>
                <c:pt idx="3">
                  <c:v>3.02</c:v>
                </c:pt>
                <c:pt idx="4">
                  <c:v>2.78</c:v>
                </c:pt>
                <c:pt idx="5">
                  <c:v>2.4500000000000002</c:v>
                </c:pt>
                <c:pt idx="6">
                  <c:v>2.11</c:v>
                </c:pt>
                <c:pt idx="7">
                  <c:v>1.86</c:v>
                </c:pt>
                <c:pt idx="8">
                  <c:v>1.81</c:v>
                </c:pt>
                <c:pt idx="9">
                  <c:v>1.97</c:v>
                </c:pt>
                <c:pt idx="10">
                  <c:v>2.33</c:v>
                </c:pt>
                <c:pt idx="11">
                  <c:v>2.71</c:v>
                </c:pt>
                <c:pt idx="12">
                  <c:v>3.04</c:v>
                </c:pt>
                <c:pt idx="13">
                  <c:v>3.28</c:v>
                </c:pt>
                <c:pt idx="14">
                  <c:v>3.35</c:v>
                </c:pt>
                <c:pt idx="15">
                  <c:v>3.06</c:v>
                </c:pt>
                <c:pt idx="16">
                  <c:v>2.61</c:v>
                </c:pt>
                <c:pt idx="17">
                  <c:v>2.0299999999999998</c:v>
                </c:pt>
                <c:pt idx="18">
                  <c:v>1.4</c:v>
                </c:pt>
                <c:pt idx="19">
                  <c:v>0.8</c:v>
                </c:pt>
                <c:pt idx="20">
                  <c:v>0.68</c:v>
                </c:pt>
                <c:pt idx="21">
                  <c:v>0.73</c:v>
                </c:pt>
                <c:pt idx="22">
                  <c:v>1.1000000000000001</c:v>
                </c:pt>
                <c:pt idx="23">
                  <c:v>1.47</c:v>
                </c:pt>
                <c:pt idx="24">
                  <c:v>2.04</c:v>
                </c:pt>
                <c:pt idx="25">
                  <c:v>2.56</c:v>
                </c:pt>
                <c:pt idx="26">
                  <c:v>2.97</c:v>
                </c:pt>
                <c:pt idx="27">
                  <c:v>3.25</c:v>
                </c:pt>
                <c:pt idx="28">
                  <c:v>3.18</c:v>
                </c:pt>
                <c:pt idx="29">
                  <c:v>3.01</c:v>
                </c:pt>
                <c:pt idx="30">
                  <c:v>2.7</c:v>
                </c:pt>
                <c:pt idx="31">
                  <c:v>2.4500000000000002</c:v>
                </c:pt>
                <c:pt idx="32">
                  <c:v>2.2599999999999998</c:v>
                </c:pt>
                <c:pt idx="33">
                  <c:v>2.21</c:v>
                </c:pt>
                <c:pt idx="34">
                  <c:v>2.4</c:v>
                </c:pt>
                <c:pt idx="35">
                  <c:v>2.68</c:v>
                </c:pt>
                <c:pt idx="36">
                  <c:v>3.05</c:v>
                </c:pt>
                <c:pt idx="37">
                  <c:v>3.26</c:v>
                </c:pt>
                <c:pt idx="38">
                  <c:v>3.38</c:v>
                </c:pt>
                <c:pt idx="39">
                  <c:v>3.31</c:v>
                </c:pt>
                <c:pt idx="40">
                  <c:v>2.91</c:v>
                </c:pt>
                <c:pt idx="41">
                  <c:v>2.39</c:v>
                </c:pt>
                <c:pt idx="42">
                  <c:v>1.72</c:v>
                </c:pt>
                <c:pt idx="43">
                  <c:v>1.06</c:v>
                </c:pt>
                <c:pt idx="44">
                  <c:v>0.57999999999999996</c:v>
                </c:pt>
                <c:pt idx="45">
                  <c:v>0.47</c:v>
                </c:pt>
                <c:pt idx="46">
                  <c:v>0.61</c:v>
                </c:pt>
                <c:pt idx="47">
                  <c:v>1.05</c:v>
                </c:pt>
                <c:pt idx="48">
                  <c:v>1.5</c:v>
                </c:pt>
                <c:pt idx="49">
                  <c:v>2.0299999999999998</c:v>
                </c:pt>
                <c:pt idx="50">
                  <c:v>2.59</c:v>
                </c:pt>
                <c:pt idx="51">
                  <c:v>3</c:v>
                </c:pt>
                <c:pt idx="52">
                  <c:v>3.27</c:v>
                </c:pt>
                <c:pt idx="53">
                  <c:v>3.21</c:v>
                </c:pt>
                <c:pt idx="54">
                  <c:v>3.06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C963-45B5-9CE1-574416EFA7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4806384"/>
        <c:axId val="454832784"/>
      </c:scatterChart>
      <c:valAx>
        <c:axId val="1782636592"/>
        <c:scaling>
          <c:orientation val="minMax"/>
          <c:min val="1000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</a:t>
                </a:r>
                <a:r>
                  <a:rPr lang="en-CA" sz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(min)</a:t>
                </a:r>
                <a:endParaRPr lang="en-CA" sz="1200">
                  <a:solidFill>
                    <a:schemeClr val="tx1">
                      <a:lumMod val="65000"/>
                      <a:lumOff val="35000"/>
                    </a:schemeClr>
                  </a:solidFill>
                </a:endParaRPr>
              </a:p>
            </c:rich>
          </c:tx>
          <c:layout>
            <c:manualLayout>
              <c:xMode val="edge"/>
              <c:yMode val="edge"/>
              <c:x val="0.50606859122755909"/>
              <c:y val="0.886703323824521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A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Drawdown (m)</a:t>
                </a:r>
              </a:p>
            </c:rich>
          </c:tx>
          <c:layout>
            <c:manualLayout>
              <c:xMode val="edge"/>
              <c:yMode val="edge"/>
              <c:x val="7.2829963052110328E-2"/>
              <c:y val="0.382517066375012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valAx>
        <c:axId val="454832784"/>
        <c:scaling>
          <c:orientation val="maxMin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Sea Level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806384"/>
        <c:crosses val="max"/>
        <c:crossBetween val="midCat"/>
      </c:valAx>
      <c:valAx>
        <c:axId val="454806384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4548327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909245589108515"/>
          <c:y val="0.70829071454896675"/>
          <c:w val="0.10774617084792329"/>
          <c:h val="0.109550850407683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bg1">
          <a:lumMod val="85000"/>
          <a:alpha val="83000"/>
        </a:schemeClr>
      </a:solidFill>
      <a:round/>
    </a:ln>
    <a:effectLst>
      <a:outerShdw blurRad="50800" dist="50800" dir="5400000" algn="ctr" rotWithShape="0">
        <a:srgbClr val="000000">
          <a:alpha val="0"/>
        </a:srgbClr>
      </a:outerShdw>
    </a:effectLst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>
                <a:solidFill>
                  <a:sysClr val="windowText" lastClr="000000"/>
                </a:solidFill>
              </a:rPr>
              <a:t>Derivative Method (L-spacing = 3)</a:t>
            </a:r>
            <a:r>
              <a:rPr lang="en-US">
                <a:solidFill>
                  <a:sysClr val="windowText" lastClr="000000"/>
                </a:solidFill>
              </a:rPr>
              <a:t>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91453, 2020-10-16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0321864899918055"/>
          <c:y val="0.10205577635198501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93864589730736"/>
          <c:y val="0.15772108056943407"/>
          <c:w val="0.78472462817147859"/>
          <c:h val="0.74867799385820077"/>
        </c:manualLayout>
      </c:layout>
      <c:scatterChart>
        <c:scatterStyle val="smoothMarker"/>
        <c:varyColors val="0"/>
        <c:ser>
          <c:idx val="1"/>
          <c:order val="0"/>
          <c:tx>
            <c:v>Pumping First Derivative</c:v>
          </c:tx>
          <c:marker>
            <c:symbol val="none"/>
          </c:marker>
          <c:xVal>
            <c:numRef>
              <c:f>'Pumped Well Data'!$A$5:$A$116</c:f>
              <c:numCache>
                <c:formatCode>General</c:formatCode>
                <c:ptCount val="112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20</c:v>
                </c:pt>
                <c:pt idx="21">
                  <c:v>25</c:v>
                </c:pt>
                <c:pt idx="22">
                  <c:v>30</c:v>
                </c:pt>
                <c:pt idx="23">
                  <c:v>35</c:v>
                </c:pt>
                <c:pt idx="24">
                  <c:v>40</c:v>
                </c:pt>
                <c:pt idx="25">
                  <c:v>45</c:v>
                </c:pt>
                <c:pt idx="26">
                  <c:v>50</c:v>
                </c:pt>
                <c:pt idx="27">
                  <c:v>55</c:v>
                </c:pt>
                <c:pt idx="28">
                  <c:v>60</c:v>
                </c:pt>
                <c:pt idx="29">
                  <c:v>75</c:v>
                </c:pt>
                <c:pt idx="30">
                  <c:v>90</c:v>
                </c:pt>
                <c:pt idx="31">
                  <c:v>105</c:v>
                </c:pt>
                <c:pt idx="32">
                  <c:v>120</c:v>
                </c:pt>
                <c:pt idx="33">
                  <c:v>150</c:v>
                </c:pt>
                <c:pt idx="34">
                  <c:v>180</c:v>
                </c:pt>
                <c:pt idx="35">
                  <c:v>210</c:v>
                </c:pt>
                <c:pt idx="36">
                  <c:v>240</c:v>
                </c:pt>
                <c:pt idx="37">
                  <c:v>270</c:v>
                </c:pt>
                <c:pt idx="38">
                  <c:v>300</c:v>
                </c:pt>
                <c:pt idx="39">
                  <c:v>330</c:v>
                </c:pt>
                <c:pt idx="40">
                  <c:v>360</c:v>
                </c:pt>
                <c:pt idx="41">
                  <c:v>390</c:v>
                </c:pt>
                <c:pt idx="42">
                  <c:v>420</c:v>
                </c:pt>
                <c:pt idx="43">
                  <c:v>450</c:v>
                </c:pt>
                <c:pt idx="44">
                  <c:v>480</c:v>
                </c:pt>
                <c:pt idx="45">
                  <c:v>510</c:v>
                </c:pt>
                <c:pt idx="46">
                  <c:v>540</c:v>
                </c:pt>
                <c:pt idx="47">
                  <c:v>570</c:v>
                </c:pt>
                <c:pt idx="48">
                  <c:v>600</c:v>
                </c:pt>
                <c:pt idx="49">
                  <c:v>630</c:v>
                </c:pt>
                <c:pt idx="50">
                  <c:v>660</c:v>
                </c:pt>
                <c:pt idx="51">
                  <c:v>690</c:v>
                </c:pt>
                <c:pt idx="52">
                  <c:v>720</c:v>
                </c:pt>
                <c:pt idx="53">
                  <c:v>780</c:v>
                </c:pt>
                <c:pt idx="54">
                  <c:v>840</c:v>
                </c:pt>
                <c:pt idx="55">
                  <c:v>900</c:v>
                </c:pt>
                <c:pt idx="56">
                  <c:v>960</c:v>
                </c:pt>
                <c:pt idx="57">
                  <c:v>1020</c:v>
                </c:pt>
                <c:pt idx="58">
                  <c:v>1080</c:v>
                </c:pt>
                <c:pt idx="59">
                  <c:v>1140</c:v>
                </c:pt>
                <c:pt idx="60">
                  <c:v>1200</c:v>
                </c:pt>
                <c:pt idx="61">
                  <c:v>1260</c:v>
                </c:pt>
                <c:pt idx="62">
                  <c:v>1320</c:v>
                </c:pt>
                <c:pt idx="63">
                  <c:v>1380</c:v>
                </c:pt>
                <c:pt idx="64">
                  <c:v>1440</c:v>
                </c:pt>
                <c:pt idx="65">
                  <c:v>1500</c:v>
                </c:pt>
                <c:pt idx="66">
                  <c:v>1560</c:v>
                </c:pt>
                <c:pt idx="67">
                  <c:v>1620</c:v>
                </c:pt>
                <c:pt idx="68">
                  <c:v>1680</c:v>
                </c:pt>
                <c:pt idx="69">
                  <c:v>1740</c:v>
                </c:pt>
                <c:pt idx="70">
                  <c:v>1800</c:v>
                </c:pt>
                <c:pt idx="71">
                  <c:v>1860</c:v>
                </c:pt>
                <c:pt idx="72">
                  <c:v>1920</c:v>
                </c:pt>
                <c:pt idx="73">
                  <c:v>2040</c:v>
                </c:pt>
                <c:pt idx="74">
                  <c:v>2100</c:v>
                </c:pt>
                <c:pt idx="75">
                  <c:v>2160</c:v>
                </c:pt>
                <c:pt idx="76">
                  <c:v>2220</c:v>
                </c:pt>
                <c:pt idx="77">
                  <c:v>2280</c:v>
                </c:pt>
                <c:pt idx="78">
                  <c:v>2340</c:v>
                </c:pt>
                <c:pt idx="79">
                  <c:v>2400</c:v>
                </c:pt>
                <c:pt idx="80">
                  <c:v>2460</c:v>
                </c:pt>
                <c:pt idx="81">
                  <c:v>2520</c:v>
                </c:pt>
                <c:pt idx="82">
                  <c:v>2580</c:v>
                </c:pt>
                <c:pt idx="83">
                  <c:v>2640</c:v>
                </c:pt>
                <c:pt idx="84">
                  <c:v>2700</c:v>
                </c:pt>
                <c:pt idx="85">
                  <c:v>2760</c:v>
                </c:pt>
                <c:pt idx="86">
                  <c:v>2820</c:v>
                </c:pt>
                <c:pt idx="87">
                  <c:v>2880</c:v>
                </c:pt>
                <c:pt idx="88">
                  <c:v>2940</c:v>
                </c:pt>
                <c:pt idx="89">
                  <c:v>3000</c:v>
                </c:pt>
                <c:pt idx="90">
                  <c:v>3060</c:v>
                </c:pt>
                <c:pt idx="91">
                  <c:v>3120</c:v>
                </c:pt>
                <c:pt idx="92">
                  <c:v>3180</c:v>
                </c:pt>
                <c:pt idx="93">
                  <c:v>3240</c:v>
                </c:pt>
                <c:pt idx="94">
                  <c:v>3300</c:v>
                </c:pt>
                <c:pt idx="95">
                  <c:v>3360</c:v>
                </c:pt>
                <c:pt idx="96">
                  <c:v>3420</c:v>
                </c:pt>
                <c:pt idx="97">
                  <c:v>3480</c:v>
                </c:pt>
                <c:pt idx="98">
                  <c:v>3540</c:v>
                </c:pt>
                <c:pt idx="99">
                  <c:v>3600</c:v>
                </c:pt>
                <c:pt idx="100">
                  <c:v>3660</c:v>
                </c:pt>
                <c:pt idx="101">
                  <c:v>3720</c:v>
                </c:pt>
                <c:pt idx="102">
                  <c:v>3780</c:v>
                </c:pt>
                <c:pt idx="103">
                  <c:v>3840</c:v>
                </c:pt>
                <c:pt idx="104">
                  <c:v>3900</c:v>
                </c:pt>
                <c:pt idx="105">
                  <c:v>3960</c:v>
                </c:pt>
                <c:pt idx="106">
                  <c:v>4020</c:v>
                </c:pt>
                <c:pt idx="107">
                  <c:v>4080</c:v>
                </c:pt>
                <c:pt idx="108">
                  <c:v>4140</c:v>
                </c:pt>
                <c:pt idx="109">
                  <c:v>4200</c:v>
                </c:pt>
                <c:pt idx="110">
                  <c:v>4260</c:v>
                </c:pt>
                <c:pt idx="111">
                  <c:v>4320</c:v>
                </c:pt>
              </c:numCache>
            </c:numRef>
          </c:xVal>
          <c:yVal>
            <c:numRef>
              <c:f>'Pumped Well Data'!$V$5:$V$115</c:f>
              <c:numCache>
                <c:formatCode>General</c:formatCode>
                <c:ptCount val="111"/>
                <c:pt idx="1">
                  <c:v>1.0214450720630206</c:v>
                </c:pt>
                <c:pt idx="4">
                  <c:v>1.4339842605661735</c:v>
                </c:pt>
                <c:pt idx="7">
                  <c:v>1.9126183350729158</c:v>
                </c:pt>
                <c:pt idx="10">
                  <c:v>2.5132611292064864</c:v>
                </c:pt>
                <c:pt idx="13">
                  <c:v>2.9955147518221144</c:v>
                </c:pt>
                <c:pt idx="16">
                  <c:v>3.3568406895305412</c:v>
                </c:pt>
                <c:pt idx="19">
                  <c:v>4.252468294564685</c:v>
                </c:pt>
                <c:pt idx="22">
                  <c:v>4.1738236954879939</c:v>
                </c:pt>
                <c:pt idx="25">
                  <c:v>3.6376224665758823</c:v>
                </c:pt>
                <c:pt idx="28">
                  <c:v>2.9331128091565848</c:v>
                </c:pt>
                <c:pt idx="31">
                  <c:v>2.1878702124671676</c:v>
                </c:pt>
                <c:pt idx="34">
                  <c:v>1.2806390814872475</c:v>
                </c:pt>
                <c:pt idx="37">
                  <c:v>0.25559800577932418</c:v>
                </c:pt>
                <c:pt idx="40">
                  <c:v>0.28655874322293323</c:v>
                </c:pt>
                <c:pt idx="43">
                  <c:v>0.31363372443913756</c:v>
                </c:pt>
                <c:pt idx="46">
                  <c:v>0.273855366953624</c:v>
                </c:pt>
                <c:pt idx="49">
                  <c:v>0.30504690295018005</c:v>
                </c:pt>
                <c:pt idx="52">
                  <c:v>-0.11480336038773277</c:v>
                </c:pt>
                <c:pt idx="55">
                  <c:v>0.25657787845868846</c:v>
                </c:pt>
                <c:pt idx="58">
                  <c:v>0.7715873799641787</c:v>
                </c:pt>
                <c:pt idx="61">
                  <c:v>0.87580658311383786</c:v>
                </c:pt>
                <c:pt idx="64">
                  <c:v>-0.59407636090586513</c:v>
                </c:pt>
                <c:pt idx="67">
                  <c:v>1.9048070918243345</c:v>
                </c:pt>
                <c:pt idx="70">
                  <c:v>3.7717121621053873</c:v>
                </c:pt>
                <c:pt idx="73">
                  <c:v>0.48192885668527863</c:v>
                </c:pt>
                <c:pt idx="76">
                  <c:v>-2.0635666885278665</c:v>
                </c:pt>
                <c:pt idx="79">
                  <c:v>-0.8654309239501895</c:v>
                </c:pt>
                <c:pt idx="82">
                  <c:v>7.3220602107808856</c:v>
                </c:pt>
                <c:pt idx="85">
                  <c:v>2.9913910675690993</c:v>
                </c:pt>
                <c:pt idx="88">
                  <c:v>-3.3212264875286754</c:v>
                </c:pt>
                <c:pt idx="91">
                  <c:v>-9.6610055627738873</c:v>
                </c:pt>
                <c:pt idx="94">
                  <c:v>2.2526053668656711</c:v>
                </c:pt>
                <c:pt idx="97">
                  <c:v>9.9594670184262313</c:v>
                </c:pt>
                <c:pt idx="100">
                  <c:v>-3.7290139366098174</c:v>
                </c:pt>
                <c:pt idx="103">
                  <c:v>-1.9580169816366961</c:v>
                </c:pt>
                <c:pt idx="106">
                  <c:v>0</c:v>
                </c:pt>
                <c:pt idx="10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581-4B4D-8CE2-168F94FD282C}"/>
            </c:ext>
          </c:extLst>
        </c:ser>
        <c:ser>
          <c:idx val="2"/>
          <c:order val="2"/>
          <c:tx>
            <c:v>Recovery First Derivative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xVal>
            <c:numRef>
              <c:f>'Pumped Well Data'!$B$118:$B$157</c:f>
              <c:numCache>
                <c:formatCode>General</c:formatCode>
                <c:ptCount val="40"/>
                <c:pt idx="0">
                  <c:v>1</c:v>
                </c:pt>
                <c:pt idx="1">
                  <c:v>1.5</c:v>
                </c:pt>
                <c:pt idx="2">
                  <c:v>2</c:v>
                </c:pt>
                <c:pt idx="3">
                  <c:v>2.5</c:v>
                </c:pt>
                <c:pt idx="4">
                  <c:v>3</c:v>
                </c:pt>
                <c:pt idx="5">
                  <c:v>3.5</c:v>
                </c:pt>
                <c:pt idx="6">
                  <c:v>4</c:v>
                </c:pt>
                <c:pt idx="7">
                  <c:v>4.5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20</c:v>
                </c:pt>
                <c:pt idx="20">
                  <c:v>25</c:v>
                </c:pt>
                <c:pt idx="21">
                  <c:v>30</c:v>
                </c:pt>
                <c:pt idx="22">
                  <c:v>35</c:v>
                </c:pt>
                <c:pt idx="23">
                  <c:v>40</c:v>
                </c:pt>
                <c:pt idx="24">
                  <c:v>45</c:v>
                </c:pt>
                <c:pt idx="25">
                  <c:v>50</c:v>
                </c:pt>
                <c:pt idx="26">
                  <c:v>55</c:v>
                </c:pt>
                <c:pt idx="27">
                  <c:v>60</c:v>
                </c:pt>
                <c:pt idx="28">
                  <c:v>75</c:v>
                </c:pt>
                <c:pt idx="29">
                  <c:v>90</c:v>
                </c:pt>
                <c:pt idx="30">
                  <c:v>105</c:v>
                </c:pt>
                <c:pt idx="31">
                  <c:v>120</c:v>
                </c:pt>
                <c:pt idx="32">
                  <c:v>150</c:v>
                </c:pt>
                <c:pt idx="33">
                  <c:v>180</c:v>
                </c:pt>
                <c:pt idx="34">
                  <c:v>210</c:v>
                </c:pt>
                <c:pt idx="35">
                  <c:v>240</c:v>
                </c:pt>
                <c:pt idx="36">
                  <c:v>270</c:v>
                </c:pt>
                <c:pt idx="37">
                  <c:v>300</c:v>
                </c:pt>
                <c:pt idx="38">
                  <c:v>330</c:v>
                </c:pt>
                <c:pt idx="39">
                  <c:v>360</c:v>
                </c:pt>
              </c:numCache>
            </c:numRef>
          </c:xVal>
          <c:yVal>
            <c:numRef>
              <c:f>'Pumped Well Data'!$V$118:$V$158</c:f>
              <c:numCache>
                <c:formatCode>General</c:formatCode>
                <c:ptCount val="41"/>
                <c:pt idx="0">
                  <c:v>1.0273670773070718</c:v>
                </c:pt>
                <c:pt idx="3">
                  <c:v>1.6000536681171926</c:v>
                </c:pt>
                <c:pt idx="6">
                  <c:v>2.1032143864346238</c:v>
                </c:pt>
                <c:pt idx="9">
                  <c:v>2.6097900130069749</c:v>
                </c:pt>
                <c:pt idx="12">
                  <c:v>3.0091797324048337</c:v>
                </c:pt>
                <c:pt idx="15">
                  <c:v>3.2784088209608755</c:v>
                </c:pt>
                <c:pt idx="18">
                  <c:v>3.4613094138136038</c:v>
                </c:pt>
                <c:pt idx="21">
                  <c:v>3.4723528450650178</c:v>
                </c:pt>
                <c:pt idx="24">
                  <c:v>3.5332312198553257</c:v>
                </c:pt>
                <c:pt idx="27">
                  <c:v>2.7422191338161821</c:v>
                </c:pt>
                <c:pt idx="30">
                  <c:v>0.69907868000519946</c:v>
                </c:pt>
                <c:pt idx="33">
                  <c:v>7.3623226058861491</c:v>
                </c:pt>
                <c:pt idx="36">
                  <c:v>11.490905636088272</c:v>
                </c:pt>
                <c:pt idx="3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581-4B4D-8CE2-168F94FD28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1"/>
                <c:tx>
                  <c:v>Pumping Second Derivative</c:v>
                </c:tx>
                <c:spPr>
                  <a:ln>
                    <a:solidFill>
                      <a:schemeClr val="accent2"/>
                    </a:solidFill>
                    <a:prstDash val="sysDot"/>
                  </a:ln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Data'!$A$5:$A$25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0.5</c:v>
                      </c:pt>
                      <c:pt idx="1">
                        <c:v>1</c:v>
                      </c:pt>
                      <c:pt idx="2">
                        <c:v>1.5</c:v>
                      </c:pt>
                      <c:pt idx="3">
                        <c:v>2</c:v>
                      </c:pt>
                      <c:pt idx="4">
                        <c:v>2.5</c:v>
                      </c:pt>
                      <c:pt idx="5">
                        <c:v>3</c:v>
                      </c:pt>
                      <c:pt idx="6">
                        <c:v>3.5</c:v>
                      </c:pt>
                      <c:pt idx="7">
                        <c:v>4</c:v>
                      </c:pt>
                      <c:pt idx="8">
                        <c:v>4.5</c:v>
                      </c:pt>
                      <c:pt idx="9">
                        <c:v>5</c:v>
                      </c:pt>
                      <c:pt idx="10">
                        <c:v>6</c:v>
                      </c:pt>
                      <c:pt idx="11">
                        <c:v>7</c:v>
                      </c:pt>
                      <c:pt idx="12">
                        <c:v>8</c:v>
                      </c:pt>
                      <c:pt idx="13">
                        <c:v>9</c:v>
                      </c:pt>
                      <c:pt idx="14">
                        <c:v>10</c:v>
                      </c:pt>
                      <c:pt idx="15">
                        <c:v>11</c:v>
                      </c:pt>
                      <c:pt idx="16">
                        <c:v>12</c:v>
                      </c:pt>
                      <c:pt idx="17">
                        <c:v>13</c:v>
                      </c:pt>
                      <c:pt idx="18">
                        <c:v>14</c:v>
                      </c:pt>
                      <c:pt idx="19">
                        <c:v>15</c:v>
                      </c:pt>
                      <c:pt idx="20">
                        <c:v>20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Data'!$W$5:$W$25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0.54706186835044113</c:v>
                      </c:pt>
                      <c:pt idx="4">
                        <c:v>1.0185800538220762</c:v>
                      </c:pt>
                      <c:pt idx="7">
                        <c:v>1.0827671865473514</c:v>
                      </c:pt>
                      <c:pt idx="10">
                        <c:v>1.536191239428913</c:v>
                      </c:pt>
                      <c:pt idx="13">
                        <c:v>1.5598665972749177</c:v>
                      </c:pt>
                      <c:pt idx="16">
                        <c:v>2.2076000973775778</c:v>
                      </c:pt>
                      <c:pt idx="19">
                        <c:v>1.3799930421065185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4581-4B4D-8CE2-168F94FD282C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v>Recovery Second Derivative</c:v>
                </c:tx>
                <c:spPr>
                  <a:ln>
                    <a:solidFill>
                      <a:schemeClr val="accent1"/>
                    </a:solidFill>
                    <a:prstDash val="sysDot"/>
                  </a:ln>
                </c:spPr>
                <c:marker>
                  <c:symbol val="none"/>
                </c:marker>
                <c:xVal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Data'!$B$118:$C$139</c15:sqref>
                        </c15:formulaRef>
                      </c:ext>
                    </c:extLst>
                    <c:multiLvlStrCache>
                      <c:ptCount val="22"/>
                      <c:lvl>
                        <c:pt idx="0">
                          <c:v>4321.0</c:v>
                        </c:pt>
                        <c:pt idx="1">
                          <c:v>2881.0</c:v>
                        </c:pt>
                        <c:pt idx="2">
                          <c:v>2161.0</c:v>
                        </c:pt>
                        <c:pt idx="3">
                          <c:v>1741.0</c:v>
                        </c:pt>
                        <c:pt idx="4">
                          <c:v>1441.0</c:v>
                        </c:pt>
                        <c:pt idx="5">
                          <c:v>1235.3</c:v>
                        </c:pt>
                        <c:pt idx="6">
                          <c:v>1056.0</c:v>
                        </c:pt>
                        <c:pt idx="7">
                          <c:v>961.0</c:v>
                        </c:pt>
                        <c:pt idx="8">
                          <c:v>865.0</c:v>
                        </c:pt>
                        <c:pt idx="9">
                          <c:v>721.0</c:v>
                        </c:pt>
                        <c:pt idx="10">
                          <c:v>618.1</c:v>
                        </c:pt>
                        <c:pt idx="11">
                          <c:v>541.0</c:v>
                        </c:pt>
                        <c:pt idx="12">
                          <c:v>481.0</c:v>
                        </c:pt>
                        <c:pt idx="13">
                          <c:v>433.0</c:v>
                        </c:pt>
                        <c:pt idx="14">
                          <c:v>393.7</c:v>
                        </c:pt>
                        <c:pt idx="15">
                          <c:v>361.0</c:v>
                        </c:pt>
                        <c:pt idx="16">
                          <c:v>333.3</c:v>
                        </c:pt>
                        <c:pt idx="17">
                          <c:v>309.6</c:v>
                        </c:pt>
                        <c:pt idx="18">
                          <c:v>289.0</c:v>
                        </c:pt>
                        <c:pt idx="19">
                          <c:v>217.0</c:v>
                        </c:pt>
                        <c:pt idx="20">
                          <c:v>173.8</c:v>
                        </c:pt>
                        <c:pt idx="21">
                          <c:v>145.0</c:v>
                        </c:pt>
                      </c:lvl>
                      <c:lvl>
                        <c:pt idx="0">
                          <c:v>1</c:v>
                        </c:pt>
                        <c:pt idx="1">
                          <c:v>1.5</c:v>
                        </c:pt>
                        <c:pt idx="2">
                          <c:v>2</c:v>
                        </c:pt>
                        <c:pt idx="3">
                          <c:v>2.5</c:v>
                        </c:pt>
                        <c:pt idx="4">
                          <c:v>3</c:v>
                        </c:pt>
                        <c:pt idx="5">
                          <c:v>3.5</c:v>
                        </c:pt>
                        <c:pt idx="6">
                          <c:v>4</c:v>
                        </c:pt>
                        <c:pt idx="7">
                          <c:v>4.5</c:v>
                        </c:pt>
                        <c:pt idx="8">
                          <c:v>5</c:v>
                        </c:pt>
                        <c:pt idx="9">
                          <c:v>6</c:v>
                        </c:pt>
                        <c:pt idx="10">
                          <c:v>7</c:v>
                        </c:pt>
                        <c:pt idx="11">
                          <c:v>8</c:v>
                        </c:pt>
                        <c:pt idx="12">
                          <c:v>9</c:v>
                        </c:pt>
                        <c:pt idx="13">
                          <c:v>10</c:v>
                        </c:pt>
                        <c:pt idx="14">
                          <c:v>11</c:v>
                        </c:pt>
                        <c:pt idx="15">
                          <c:v>12</c:v>
                        </c:pt>
                        <c:pt idx="16">
                          <c:v>13</c:v>
                        </c:pt>
                        <c:pt idx="17">
                          <c:v>14</c:v>
                        </c:pt>
                        <c:pt idx="18">
                          <c:v>15</c:v>
                        </c:pt>
                        <c:pt idx="19">
                          <c:v>20</c:v>
                        </c:pt>
                        <c:pt idx="20">
                          <c:v>25</c:v>
                        </c:pt>
                        <c:pt idx="21">
                          <c:v>30</c:v>
                        </c:pt>
                      </c:lvl>
                    </c:multiLvlStrCache>
                  </c:multiLvl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Data'!$W$118:$W$139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0</c:v>
                      </c:pt>
                      <c:pt idx="3">
                        <c:v>1.3452526849061341</c:v>
                      </c:pt>
                      <c:pt idx="6">
                        <c:v>0.91539322546456037</c:v>
                      </c:pt>
                      <c:pt idx="9">
                        <c:v>1.3449012978793582</c:v>
                      </c:pt>
                      <c:pt idx="12">
                        <c:v>1.9167467821243969</c:v>
                      </c:pt>
                      <c:pt idx="15">
                        <c:v>0.88094014585385683</c:v>
                      </c:pt>
                      <c:pt idx="18">
                        <c:v>0.25613663884669918</c:v>
                      </c:pt>
                      <c:pt idx="21">
                        <c:v>-0.55370699491008324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581-4B4D-8CE2-168F94FD282C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</a:t>
                </a:r>
                <a:r>
                  <a:rPr lang="en-CA" sz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 or t'</a:t>
                </a: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 (min)</a:t>
                </a:r>
              </a:p>
            </c:rich>
          </c:tx>
          <c:layout>
            <c:manualLayout>
              <c:xMode val="edge"/>
              <c:yMode val="edge"/>
              <c:x val="0.49723476720168119"/>
              <c:y val="0.9155313440350398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Derivative </a:t>
                </a:r>
                <a:r>
                  <a:rPr lang="en-CA"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(m)</a:t>
                </a:r>
              </a:p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5853773468437432"/>
          <c:y val="0.16320230290929183"/>
          <c:w val="0.2181100294772903"/>
          <c:h val="0.15058941560070227"/>
        </c:manualLayout>
      </c:layout>
      <c:overlay val="0"/>
    </c:legend>
    <c:plotVisOnly val="1"/>
    <c:dispBlanksAs val="span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Residual Drawdown VS log t/t': WTN 91453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2020-10-16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1410357784039056"/>
          <c:y val="0.107559728937758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0"/>
          <c:tx>
            <c:v>Drawdown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'Pumped Well Data'!$C$117:$C$157</c:f>
              <c:numCache>
                <c:formatCode>0.0</c:formatCode>
                <c:ptCount val="41"/>
                <c:pt idx="0">
                  <c:v>8641</c:v>
                </c:pt>
                <c:pt idx="1">
                  <c:v>4321</c:v>
                </c:pt>
                <c:pt idx="2">
                  <c:v>2881</c:v>
                </c:pt>
                <c:pt idx="3">
                  <c:v>2161</c:v>
                </c:pt>
                <c:pt idx="4">
                  <c:v>1741</c:v>
                </c:pt>
                <c:pt idx="5">
                  <c:v>1441</c:v>
                </c:pt>
                <c:pt idx="6">
                  <c:v>1235.2857142857142</c:v>
                </c:pt>
                <c:pt idx="7">
                  <c:v>1056</c:v>
                </c:pt>
                <c:pt idx="8">
                  <c:v>961</c:v>
                </c:pt>
                <c:pt idx="9">
                  <c:v>865</c:v>
                </c:pt>
                <c:pt idx="10">
                  <c:v>721</c:v>
                </c:pt>
                <c:pt idx="11">
                  <c:v>618.14285714285711</c:v>
                </c:pt>
                <c:pt idx="12">
                  <c:v>541</c:v>
                </c:pt>
                <c:pt idx="13">
                  <c:v>481</c:v>
                </c:pt>
                <c:pt idx="14">
                  <c:v>433</c:v>
                </c:pt>
                <c:pt idx="15">
                  <c:v>393.72727272727275</c:v>
                </c:pt>
                <c:pt idx="16">
                  <c:v>361</c:v>
                </c:pt>
                <c:pt idx="17">
                  <c:v>333.30769230769232</c:v>
                </c:pt>
                <c:pt idx="18">
                  <c:v>309.57142857142856</c:v>
                </c:pt>
                <c:pt idx="19">
                  <c:v>289</c:v>
                </c:pt>
                <c:pt idx="20">
                  <c:v>217</c:v>
                </c:pt>
                <c:pt idx="21">
                  <c:v>173.8</c:v>
                </c:pt>
                <c:pt idx="22">
                  <c:v>145</c:v>
                </c:pt>
                <c:pt idx="23">
                  <c:v>124.42857142857143</c:v>
                </c:pt>
                <c:pt idx="24">
                  <c:v>109</c:v>
                </c:pt>
                <c:pt idx="25">
                  <c:v>97</c:v>
                </c:pt>
                <c:pt idx="26">
                  <c:v>87.4</c:v>
                </c:pt>
                <c:pt idx="27">
                  <c:v>79.545454545454547</c:v>
                </c:pt>
                <c:pt idx="28">
                  <c:v>73</c:v>
                </c:pt>
                <c:pt idx="29">
                  <c:v>58.6</c:v>
                </c:pt>
                <c:pt idx="30">
                  <c:v>49</c:v>
                </c:pt>
                <c:pt idx="31">
                  <c:v>42.142857142857146</c:v>
                </c:pt>
                <c:pt idx="32">
                  <c:v>37</c:v>
                </c:pt>
                <c:pt idx="33">
                  <c:v>29.8</c:v>
                </c:pt>
                <c:pt idx="34">
                  <c:v>25</c:v>
                </c:pt>
                <c:pt idx="35">
                  <c:v>21.571428571428573</c:v>
                </c:pt>
                <c:pt idx="36">
                  <c:v>19</c:v>
                </c:pt>
                <c:pt idx="37">
                  <c:v>17</c:v>
                </c:pt>
                <c:pt idx="38">
                  <c:v>15.4</c:v>
                </c:pt>
                <c:pt idx="39">
                  <c:v>14.090909090909092</c:v>
                </c:pt>
                <c:pt idx="40">
                  <c:v>13</c:v>
                </c:pt>
              </c:numCache>
            </c:numRef>
          </c:xVal>
          <c:yVal>
            <c:numRef>
              <c:f>'Pumped Well Data'!$I$117:$I$157</c:f>
              <c:numCache>
                <c:formatCode>0.00</c:formatCode>
                <c:ptCount val="41"/>
                <c:pt idx="0">
                  <c:v>15.848000000000006</c:v>
                </c:pt>
                <c:pt idx="1">
                  <c:v>15.590000000000003</c:v>
                </c:pt>
                <c:pt idx="2">
                  <c:v>15.352000000000004</c:v>
                </c:pt>
                <c:pt idx="3">
                  <c:v>15.125</c:v>
                </c:pt>
                <c:pt idx="4">
                  <c:v>14.925000000000004</c:v>
                </c:pt>
                <c:pt idx="5">
                  <c:v>14.717000000000006</c:v>
                </c:pt>
                <c:pt idx="6">
                  <c:v>14.505000000000003</c:v>
                </c:pt>
                <c:pt idx="7">
                  <c:v>14.330000000000005</c:v>
                </c:pt>
                <c:pt idx="8">
                  <c:v>14.138000000000005</c:v>
                </c:pt>
                <c:pt idx="9">
                  <c:v>13.959000000000003</c:v>
                </c:pt>
                <c:pt idx="10">
                  <c:v>13.600000000000001</c:v>
                </c:pt>
                <c:pt idx="11">
                  <c:v>13.277000000000001</c:v>
                </c:pt>
                <c:pt idx="12">
                  <c:v>12.958000000000006</c:v>
                </c:pt>
                <c:pt idx="13">
                  <c:v>12.667000000000002</c:v>
                </c:pt>
                <c:pt idx="14">
                  <c:v>12.385000000000005</c:v>
                </c:pt>
                <c:pt idx="15">
                  <c:v>12.133000000000003</c:v>
                </c:pt>
                <c:pt idx="16">
                  <c:v>11.856000000000002</c:v>
                </c:pt>
                <c:pt idx="17">
                  <c:v>11.610000000000007</c:v>
                </c:pt>
                <c:pt idx="18">
                  <c:v>11.381</c:v>
                </c:pt>
                <c:pt idx="19">
                  <c:v>11.155000000000001</c:v>
                </c:pt>
                <c:pt idx="20">
                  <c:v>10.148000000000003</c:v>
                </c:pt>
                <c:pt idx="21">
                  <c:v>9.2920000000000016</c:v>
                </c:pt>
                <c:pt idx="22">
                  <c:v>8.6219999999999999</c:v>
                </c:pt>
                <c:pt idx="23">
                  <c:v>8.1100000000000065</c:v>
                </c:pt>
                <c:pt idx="24">
                  <c:v>7.6410000000000053</c:v>
                </c:pt>
                <c:pt idx="25">
                  <c:v>7.2800000000000011</c:v>
                </c:pt>
                <c:pt idx="26">
                  <c:v>6.9200000000000017</c:v>
                </c:pt>
                <c:pt idx="27">
                  <c:v>6.1290000000000049</c:v>
                </c:pt>
                <c:pt idx="28">
                  <c:v>6.2660000000000053</c:v>
                </c:pt>
                <c:pt idx="29">
                  <c:v>5.4610000000000056</c:v>
                </c:pt>
                <c:pt idx="30">
                  <c:v>4.8570000000000064</c:v>
                </c:pt>
                <c:pt idx="31">
                  <c:v>4.3610000000000042</c:v>
                </c:pt>
                <c:pt idx="32">
                  <c:v>4.0600000000000023</c:v>
                </c:pt>
                <c:pt idx="33">
                  <c:v>3.6410000000000053</c:v>
                </c:pt>
                <c:pt idx="34">
                  <c:v>3.2890000000000015</c:v>
                </c:pt>
                <c:pt idx="35">
                  <c:v>3.0750000000000028</c:v>
                </c:pt>
                <c:pt idx="36">
                  <c:v>2.7150000000000034</c:v>
                </c:pt>
                <c:pt idx="37">
                  <c:v>3.4050000000000011</c:v>
                </c:pt>
                <c:pt idx="38">
                  <c:v>2.3590000000000018</c:v>
                </c:pt>
                <c:pt idx="39">
                  <c:v>2.2050000000000054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1C0-429F-850E-E31A0E4788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  <c:max val="144000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t/t</a:t>
                </a:r>
                <a:r>
                  <a:rPr lang="en-CA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'</a:t>
                </a:r>
              </a:p>
            </c:rich>
          </c:tx>
          <c:layout>
            <c:manualLayout>
              <c:xMode val="edge"/>
              <c:yMode val="edge"/>
              <c:x val="0.53175493075688463"/>
              <c:y val="0.872613066355313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Residual 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chemeClr val="tx1">
                    <a:lumMod val="65000"/>
                    <a:lumOff val="35000"/>
                  </a:schemeClr>
                </a:solidFill>
              </a:rPr>
              <a:t>Drawdown VS log</a:t>
            </a:r>
            <a:r>
              <a:rPr lang="en-US" sz="1400" baseline="0">
                <a:solidFill>
                  <a:schemeClr val="tx1">
                    <a:lumMod val="65000"/>
                    <a:lumOff val="35000"/>
                  </a:schemeClr>
                </a:solidFill>
              </a:rPr>
              <a:t> </a:t>
            </a:r>
            <a:r>
              <a:rPr lang="en-US" sz="1400">
                <a:solidFill>
                  <a:schemeClr val="tx1">
                    <a:lumMod val="65000"/>
                    <a:lumOff val="35000"/>
                  </a:schemeClr>
                </a:solidFill>
              </a:rPr>
              <a:t>Time: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91453</a:t>
            </a:r>
            <a:r>
              <a: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</a:rPr>
              <a:t>, 2020-10-16</a:t>
            </a:r>
            <a:endParaRPr lang="en-US" sz="1400">
              <a:solidFill>
                <a:schemeClr val="tx1">
                  <a:lumMod val="65000"/>
                  <a:lumOff val="3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0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Data'!$A$5:$A$41</c:f>
              <c:numCache>
                <c:formatCode>General</c:formatCode>
                <c:ptCount val="37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20</c:v>
                </c:pt>
                <c:pt idx="21">
                  <c:v>25</c:v>
                </c:pt>
                <c:pt idx="22">
                  <c:v>30</c:v>
                </c:pt>
                <c:pt idx="23">
                  <c:v>35</c:v>
                </c:pt>
                <c:pt idx="24">
                  <c:v>40</c:v>
                </c:pt>
                <c:pt idx="25">
                  <c:v>45</c:v>
                </c:pt>
                <c:pt idx="26">
                  <c:v>50</c:v>
                </c:pt>
                <c:pt idx="27">
                  <c:v>55</c:v>
                </c:pt>
                <c:pt idx="28">
                  <c:v>60</c:v>
                </c:pt>
                <c:pt idx="29">
                  <c:v>75</c:v>
                </c:pt>
                <c:pt idx="30">
                  <c:v>90</c:v>
                </c:pt>
                <c:pt idx="31">
                  <c:v>105</c:v>
                </c:pt>
                <c:pt idx="32">
                  <c:v>120</c:v>
                </c:pt>
                <c:pt idx="33">
                  <c:v>150</c:v>
                </c:pt>
                <c:pt idx="34">
                  <c:v>180</c:v>
                </c:pt>
                <c:pt idx="35">
                  <c:v>210</c:v>
                </c:pt>
                <c:pt idx="36">
                  <c:v>240</c:v>
                </c:pt>
              </c:numCache>
            </c:numRef>
          </c:xVal>
          <c:yVal>
            <c:numRef>
              <c:f>'Pumped Well Data'!$I$5:$I$41</c:f>
              <c:numCache>
                <c:formatCode>0.000</c:formatCode>
                <c:ptCount val="37"/>
                <c:pt idx="0">
                  <c:v>0.28200000000000358</c:v>
                </c:pt>
                <c:pt idx="1">
                  <c:v>0.51000000000000512</c:v>
                </c:pt>
                <c:pt idx="2">
                  <c:v>0.74000000000000199</c:v>
                </c:pt>
                <c:pt idx="3">
                  <c:v>0.94700000000000273</c:v>
                </c:pt>
                <c:pt idx="4">
                  <c:v>1.1460000000000008</c:v>
                </c:pt>
                <c:pt idx="5">
                  <c:v>1.338000000000001</c:v>
                </c:pt>
                <c:pt idx="6">
                  <c:v>1.527000000000001</c:v>
                </c:pt>
                <c:pt idx="7">
                  <c:v>1.7050000000000054</c:v>
                </c:pt>
                <c:pt idx="8">
                  <c:v>1.8900000000000006</c:v>
                </c:pt>
                <c:pt idx="9">
                  <c:v>2.0460000000000065</c:v>
                </c:pt>
                <c:pt idx="10">
                  <c:v>2.3719999999999999</c:v>
                </c:pt>
                <c:pt idx="11">
                  <c:v>2.679000000000002</c:v>
                </c:pt>
                <c:pt idx="12">
                  <c:v>2.9720000000000013</c:v>
                </c:pt>
                <c:pt idx="13">
                  <c:v>3.2560000000000002</c:v>
                </c:pt>
                <c:pt idx="14">
                  <c:v>3.5320000000000036</c:v>
                </c:pt>
                <c:pt idx="15">
                  <c:v>3.7960000000000065</c:v>
                </c:pt>
                <c:pt idx="16">
                  <c:v>4.0470000000000041</c:v>
                </c:pt>
                <c:pt idx="17">
                  <c:v>4.2910000000000039</c:v>
                </c:pt>
                <c:pt idx="18">
                  <c:v>4.5210000000000008</c:v>
                </c:pt>
                <c:pt idx="19">
                  <c:v>4.7580000000000027</c:v>
                </c:pt>
                <c:pt idx="20">
                  <c:v>5.7870000000000061</c:v>
                </c:pt>
                <c:pt idx="21">
                  <c:v>6.6670000000000016</c:v>
                </c:pt>
                <c:pt idx="22">
                  <c:v>7.4520000000000053</c:v>
                </c:pt>
                <c:pt idx="23">
                  <c:v>8.1480000000000032</c:v>
                </c:pt>
                <c:pt idx="24">
                  <c:v>8.7520000000000024</c:v>
                </c:pt>
                <c:pt idx="25">
                  <c:v>9.2630000000000052</c:v>
                </c:pt>
                <c:pt idx="26">
                  <c:v>9.6990000000000052</c:v>
                </c:pt>
                <c:pt idx="27">
                  <c:v>10.119</c:v>
                </c:pt>
                <c:pt idx="28">
                  <c:v>10.404000000000003</c:v>
                </c:pt>
                <c:pt idx="29">
                  <c:v>11.155000000000001</c:v>
                </c:pt>
                <c:pt idx="30">
                  <c:v>11.326000000000001</c:v>
                </c:pt>
                <c:pt idx="31">
                  <c:v>12.082000000000001</c:v>
                </c:pt>
                <c:pt idx="32">
                  <c:v>12.352000000000004</c:v>
                </c:pt>
                <c:pt idx="33">
                  <c:v>13.195</c:v>
                </c:pt>
                <c:pt idx="34">
                  <c:v>13.629000000000005</c:v>
                </c:pt>
                <c:pt idx="35">
                  <c:v>13.845000000000006</c:v>
                </c:pt>
                <c:pt idx="36">
                  <c:v>14.030000000000001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E62-41A0-BBEF-26C73153BDB3}"/>
            </c:ext>
          </c:extLst>
        </c:ser>
        <c:ser>
          <c:idx val="0"/>
          <c:order val="1"/>
          <c:tx>
            <c:v>Radial Flow Regime</c:v>
          </c:tx>
          <c:spPr>
            <a:ln w="2222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rgbClr val="FF0000"/>
              </a:solidFill>
              <a:ln w="12700">
                <a:solidFill>
                  <a:srgbClr val="FF0000"/>
                </a:solidFill>
              </a:ln>
              <a:effectLst/>
            </c:spPr>
          </c:marker>
          <c:xVal>
            <c:numRef>
              <c:f>'Pumped Well Data'!$A$21:$A$33</c:f>
              <c:numCache>
                <c:formatCode>General</c:formatCode>
                <c:ptCount val="13"/>
                <c:pt idx="0">
                  <c:v>12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</c:numCache>
            </c:numRef>
          </c:xVal>
          <c:yVal>
            <c:numRef>
              <c:f>'Pumped Well Data'!$I$21:$I$33</c:f>
              <c:numCache>
                <c:formatCode>0.000</c:formatCode>
                <c:ptCount val="13"/>
                <c:pt idx="0">
                  <c:v>4.0470000000000041</c:v>
                </c:pt>
                <c:pt idx="1">
                  <c:v>4.2910000000000039</c:v>
                </c:pt>
                <c:pt idx="2">
                  <c:v>4.5210000000000008</c:v>
                </c:pt>
                <c:pt idx="3">
                  <c:v>4.7580000000000027</c:v>
                </c:pt>
                <c:pt idx="4">
                  <c:v>5.7870000000000061</c:v>
                </c:pt>
                <c:pt idx="5">
                  <c:v>6.6670000000000016</c:v>
                </c:pt>
                <c:pt idx="6">
                  <c:v>7.4520000000000053</c:v>
                </c:pt>
                <c:pt idx="7">
                  <c:v>8.1480000000000032</c:v>
                </c:pt>
                <c:pt idx="8">
                  <c:v>8.7520000000000024</c:v>
                </c:pt>
                <c:pt idx="9">
                  <c:v>9.2630000000000052</c:v>
                </c:pt>
                <c:pt idx="10">
                  <c:v>9.6990000000000052</c:v>
                </c:pt>
                <c:pt idx="11">
                  <c:v>10.119</c:v>
                </c:pt>
                <c:pt idx="12">
                  <c:v>10.404000000000003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E62-41A0-BBEF-26C73153BD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Time (min)</a:t>
                </a:r>
              </a:p>
            </c:rich>
          </c:tx>
          <c:layout>
            <c:manualLayout>
              <c:xMode val="edge"/>
              <c:yMode val="edge"/>
              <c:x val="0.4739779090113736"/>
              <c:y val="0.926342592592592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266944412841258"/>
          <c:y val="0.18646468018429135"/>
          <c:w val="0.30133046608674757"/>
          <c:h val="8.4090542993309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Cooper-Jacob</a:t>
            </a:r>
            <a:r>
              <a:rPr lang="en-US" sz="1400" baseline="0">
                <a:solidFill>
                  <a:sysClr val="windowText" lastClr="000000"/>
                </a:solidFill>
              </a:rPr>
              <a:t> &amp; </a:t>
            </a:r>
            <a:r>
              <a:rPr lang="en-US" sz="1400">
                <a:solidFill>
                  <a:sysClr val="windowText" lastClr="000000"/>
                </a:solidFill>
              </a:rPr>
              <a:t>Long Term Yield (100 Day Method):</a:t>
            </a:r>
            <a:r>
              <a:rPr lang="en-US" sz="1400" baseline="0">
                <a:solidFill>
                  <a:sysClr val="windowText" lastClr="000000"/>
                </a:solidFill>
              </a:rPr>
              <a:t>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91453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2020-10-16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392422771289871"/>
          <c:y val="0.1026503659535803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0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Data'!$A$6:$A$116</c:f>
              <c:numCache>
                <c:formatCode>General</c:formatCode>
                <c:ptCount val="111"/>
                <c:pt idx="0">
                  <c:v>1</c:v>
                </c:pt>
                <c:pt idx="1">
                  <c:v>1.5</c:v>
                </c:pt>
                <c:pt idx="2">
                  <c:v>2</c:v>
                </c:pt>
                <c:pt idx="3">
                  <c:v>2.5</c:v>
                </c:pt>
                <c:pt idx="4">
                  <c:v>3</c:v>
                </c:pt>
                <c:pt idx="5">
                  <c:v>3.5</c:v>
                </c:pt>
                <c:pt idx="6">
                  <c:v>4</c:v>
                </c:pt>
                <c:pt idx="7">
                  <c:v>4.5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20</c:v>
                </c:pt>
                <c:pt idx="20">
                  <c:v>25</c:v>
                </c:pt>
                <c:pt idx="21">
                  <c:v>30</c:v>
                </c:pt>
                <c:pt idx="22">
                  <c:v>35</c:v>
                </c:pt>
                <c:pt idx="23">
                  <c:v>40</c:v>
                </c:pt>
                <c:pt idx="24">
                  <c:v>45</c:v>
                </c:pt>
                <c:pt idx="25">
                  <c:v>50</c:v>
                </c:pt>
                <c:pt idx="26">
                  <c:v>55</c:v>
                </c:pt>
                <c:pt idx="27">
                  <c:v>60</c:v>
                </c:pt>
                <c:pt idx="28">
                  <c:v>75</c:v>
                </c:pt>
                <c:pt idx="29">
                  <c:v>90</c:v>
                </c:pt>
                <c:pt idx="30">
                  <c:v>105</c:v>
                </c:pt>
                <c:pt idx="31">
                  <c:v>120</c:v>
                </c:pt>
                <c:pt idx="32">
                  <c:v>150</c:v>
                </c:pt>
                <c:pt idx="33">
                  <c:v>180</c:v>
                </c:pt>
                <c:pt idx="34">
                  <c:v>210</c:v>
                </c:pt>
                <c:pt idx="35">
                  <c:v>240</c:v>
                </c:pt>
                <c:pt idx="36">
                  <c:v>270</c:v>
                </c:pt>
                <c:pt idx="37">
                  <c:v>300</c:v>
                </c:pt>
                <c:pt idx="38">
                  <c:v>330</c:v>
                </c:pt>
                <c:pt idx="39">
                  <c:v>360</c:v>
                </c:pt>
                <c:pt idx="40">
                  <c:v>390</c:v>
                </c:pt>
                <c:pt idx="41">
                  <c:v>420</c:v>
                </c:pt>
                <c:pt idx="42">
                  <c:v>450</c:v>
                </c:pt>
                <c:pt idx="43">
                  <c:v>480</c:v>
                </c:pt>
                <c:pt idx="44">
                  <c:v>510</c:v>
                </c:pt>
                <c:pt idx="45">
                  <c:v>540</c:v>
                </c:pt>
                <c:pt idx="46">
                  <c:v>570</c:v>
                </c:pt>
                <c:pt idx="47">
                  <c:v>600</c:v>
                </c:pt>
                <c:pt idx="48">
                  <c:v>630</c:v>
                </c:pt>
                <c:pt idx="49">
                  <c:v>660</c:v>
                </c:pt>
                <c:pt idx="50">
                  <c:v>690</c:v>
                </c:pt>
                <c:pt idx="51">
                  <c:v>720</c:v>
                </c:pt>
                <c:pt idx="52">
                  <c:v>780</c:v>
                </c:pt>
                <c:pt idx="53">
                  <c:v>840</c:v>
                </c:pt>
                <c:pt idx="54">
                  <c:v>900</c:v>
                </c:pt>
                <c:pt idx="55">
                  <c:v>960</c:v>
                </c:pt>
                <c:pt idx="56">
                  <c:v>1020</c:v>
                </c:pt>
                <c:pt idx="57">
                  <c:v>1080</c:v>
                </c:pt>
                <c:pt idx="58">
                  <c:v>1140</c:v>
                </c:pt>
                <c:pt idx="59">
                  <c:v>1200</c:v>
                </c:pt>
                <c:pt idx="60">
                  <c:v>1260</c:v>
                </c:pt>
                <c:pt idx="61">
                  <c:v>1320</c:v>
                </c:pt>
                <c:pt idx="62">
                  <c:v>1380</c:v>
                </c:pt>
                <c:pt idx="63">
                  <c:v>1440</c:v>
                </c:pt>
                <c:pt idx="64">
                  <c:v>1500</c:v>
                </c:pt>
                <c:pt idx="65">
                  <c:v>1560</c:v>
                </c:pt>
                <c:pt idx="66">
                  <c:v>1620</c:v>
                </c:pt>
                <c:pt idx="67">
                  <c:v>1680</c:v>
                </c:pt>
                <c:pt idx="68">
                  <c:v>1740</c:v>
                </c:pt>
                <c:pt idx="69">
                  <c:v>1800</c:v>
                </c:pt>
                <c:pt idx="70">
                  <c:v>1860</c:v>
                </c:pt>
                <c:pt idx="71">
                  <c:v>1920</c:v>
                </c:pt>
                <c:pt idx="72">
                  <c:v>2040</c:v>
                </c:pt>
                <c:pt idx="73">
                  <c:v>2100</c:v>
                </c:pt>
                <c:pt idx="74">
                  <c:v>2160</c:v>
                </c:pt>
                <c:pt idx="75">
                  <c:v>2220</c:v>
                </c:pt>
                <c:pt idx="76">
                  <c:v>2280</c:v>
                </c:pt>
                <c:pt idx="77">
                  <c:v>2340</c:v>
                </c:pt>
                <c:pt idx="78">
                  <c:v>2400</c:v>
                </c:pt>
                <c:pt idx="79">
                  <c:v>2460</c:v>
                </c:pt>
                <c:pt idx="80">
                  <c:v>2520</c:v>
                </c:pt>
                <c:pt idx="81">
                  <c:v>2580</c:v>
                </c:pt>
                <c:pt idx="82">
                  <c:v>2640</c:v>
                </c:pt>
                <c:pt idx="83">
                  <c:v>2700</c:v>
                </c:pt>
                <c:pt idx="84">
                  <c:v>2760</c:v>
                </c:pt>
                <c:pt idx="85">
                  <c:v>2820</c:v>
                </c:pt>
                <c:pt idx="86">
                  <c:v>2880</c:v>
                </c:pt>
                <c:pt idx="87">
                  <c:v>2940</c:v>
                </c:pt>
                <c:pt idx="88">
                  <c:v>3000</c:v>
                </c:pt>
                <c:pt idx="89">
                  <c:v>3060</c:v>
                </c:pt>
                <c:pt idx="90">
                  <c:v>3120</c:v>
                </c:pt>
                <c:pt idx="91">
                  <c:v>3180</c:v>
                </c:pt>
                <c:pt idx="92">
                  <c:v>3240</c:v>
                </c:pt>
                <c:pt idx="93">
                  <c:v>3300</c:v>
                </c:pt>
                <c:pt idx="94">
                  <c:v>3360</c:v>
                </c:pt>
                <c:pt idx="95">
                  <c:v>3420</c:v>
                </c:pt>
                <c:pt idx="96">
                  <c:v>3480</c:v>
                </c:pt>
                <c:pt idx="97">
                  <c:v>3540</c:v>
                </c:pt>
                <c:pt idx="98">
                  <c:v>3600</c:v>
                </c:pt>
                <c:pt idx="99">
                  <c:v>3660</c:v>
                </c:pt>
                <c:pt idx="100">
                  <c:v>3720</c:v>
                </c:pt>
                <c:pt idx="101">
                  <c:v>3780</c:v>
                </c:pt>
                <c:pt idx="102">
                  <c:v>3840</c:v>
                </c:pt>
                <c:pt idx="103">
                  <c:v>3900</c:v>
                </c:pt>
                <c:pt idx="104">
                  <c:v>3960</c:v>
                </c:pt>
                <c:pt idx="105">
                  <c:v>4020</c:v>
                </c:pt>
                <c:pt idx="106">
                  <c:v>4080</c:v>
                </c:pt>
                <c:pt idx="107">
                  <c:v>4140</c:v>
                </c:pt>
                <c:pt idx="108">
                  <c:v>4200</c:v>
                </c:pt>
                <c:pt idx="109">
                  <c:v>4260</c:v>
                </c:pt>
                <c:pt idx="110">
                  <c:v>4320</c:v>
                </c:pt>
              </c:numCache>
            </c:numRef>
          </c:xVal>
          <c:yVal>
            <c:numRef>
              <c:f>'Pumped Well Data'!$I$6:$I$116</c:f>
              <c:numCache>
                <c:formatCode>0.000</c:formatCode>
                <c:ptCount val="111"/>
                <c:pt idx="0">
                  <c:v>0.51000000000000512</c:v>
                </c:pt>
                <c:pt idx="1">
                  <c:v>0.74000000000000199</c:v>
                </c:pt>
                <c:pt idx="2">
                  <c:v>0.94700000000000273</c:v>
                </c:pt>
                <c:pt idx="3">
                  <c:v>1.1460000000000008</c:v>
                </c:pt>
                <c:pt idx="4">
                  <c:v>1.338000000000001</c:v>
                </c:pt>
                <c:pt idx="5">
                  <c:v>1.527000000000001</c:v>
                </c:pt>
                <c:pt idx="6">
                  <c:v>1.7050000000000054</c:v>
                </c:pt>
                <c:pt idx="7">
                  <c:v>1.8900000000000006</c:v>
                </c:pt>
                <c:pt idx="8">
                  <c:v>2.0460000000000065</c:v>
                </c:pt>
                <c:pt idx="9">
                  <c:v>2.3719999999999999</c:v>
                </c:pt>
                <c:pt idx="10">
                  <c:v>2.679000000000002</c:v>
                </c:pt>
                <c:pt idx="11">
                  <c:v>2.9720000000000013</c:v>
                </c:pt>
                <c:pt idx="12">
                  <c:v>3.2560000000000002</c:v>
                </c:pt>
                <c:pt idx="13">
                  <c:v>3.5320000000000036</c:v>
                </c:pt>
                <c:pt idx="14">
                  <c:v>3.7960000000000065</c:v>
                </c:pt>
                <c:pt idx="15">
                  <c:v>4.0470000000000041</c:v>
                </c:pt>
                <c:pt idx="16">
                  <c:v>4.2910000000000039</c:v>
                </c:pt>
                <c:pt idx="17">
                  <c:v>4.5210000000000008</c:v>
                </c:pt>
                <c:pt idx="18">
                  <c:v>4.7580000000000027</c:v>
                </c:pt>
                <c:pt idx="19">
                  <c:v>5.7870000000000061</c:v>
                </c:pt>
                <c:pt idx="20">
                  <c:v>6.6670000000000016</c:v>
                </c:pt>
                <c:pt idx="21">
                  <c:v>7.4520000000000053</c:v>
                </c:pt>
                <c:pt idx="22">
                  <c:v>8.1480000000000032</c:v>
                </c:pt>
                <c:pt idx="23">
                  <c:v>8.7520000000000024</c:v>
                </c:pt>
                <c:pt idx="24">
                  <c:v>9.2630000000000052</c:v>
                </c:pt>
                <c:pt idx="25">
                  <c:v>9.6990000000000052</c:v>
                </c:pt>
                <c:pt idx="26">
                  <c:v>10.119</c:v>
                </c:pt>
                <c:pt idx="27">
                  <c:v>10.404000000000003</c:v>
                </c:pt>
                <c:pt idx="28">
                  <c:v>11.155000000000001</c:v>
                </c:pt>
                <c:pt idx="29">
                  <c:v>11.326000000000001</c:v>
                </c:pt>
                <c:pt idx="30">
                  <c:v>12.082000000000001</c:v>
                </c:pt>
                <c:pt idx="31">
                  <c:v>12.352000000000004</c:v>
                </c:pt>
                <c:pt idx="32">
                  <c:v>13.195</c:v>
                </c:pt>
                <c:pt idx="33">
                  <c:v>13.629000000000005</c:v>
                </c:pt>
                <c:pt idx="34">
                  <c:v>13.845000000000006</c:v>
                </c:pt>
                <c:pt idx="35">
                  <c:v>14.030000000000001</c:v>
                </c:pt>
                <c:pt idx="36">
                  <c:v>14.308</c:v>
                </c:pt>
                <c:pt idx="37">
                  <c:v>14.383000000000003</c:v>
                </c:pt>
                <c:pt idx="38">
                  <c:v>14.380000000000003</c:v>
                </c:pt>
                <c:pt idx="39">
                  <c:v>14.596000000000004</c:v>
                </c:pt>
                <c:pt idx="40">
                  <c:v>14.652000000000001</c:v>
                </c:pt>
                <c:pt idx="41">
                  <c:v>14.589000000000006</c:v>
                </c:pt>
                <c:pt idx="42">
                  <c:v>14.524000000000001</c:v>
                </c:pt>
                <c:pt idx="43">
                  <c:v>14.715000000000003</c:v>
                </c:pt>
                <c:pt idx="44">
                  <c:v>14.688000000000002</c:v>
                </c:pt>
                <c:pt idx="45">
                  <c:v>14.667000000000002</c:v>
                </c:pt>
                <c:pt idx="46">
                  <c:v>14.805</c:v>
                </c:pt>
                <c:pt idx="47">
                  <c:v>14.737000000000002</c:v>
                </c:pt>
                <c:pt idx="48">
                  <c:v>14.654000000000003</c:v>
                </c:pt>
                <c:pt idx="49">
                  <c:v>14.644000000000005</c:v>
                </c:pt>
                <c:pt idx="50">
                  <c:v>14.811</c:v>
                </c:pt>
                <c:pt idx="51">
                  <c:v>14.732000000000006</c:v>
                </c:pt>
                <c:pt idx="52">
                  <c:v>14.615000000000002</c:v>
                </c:pt>
                <c:pt idx="53">
                  <c:v>14.817</c:v>
                </c:pt>
                <c:pt idx="54">
                  <c:v>14.696000000000005</c:v>
                </c:pt>
                <c:pt idx="55">
                  <c:v>14.812000000000005</c:v>
                </c:pt>
                <c:pt idx="56">
                  <c:v>14.760000000000005</c:v>
                </c:pt>
                <c:pt idx="57">
                  <c:v>14.682000000000002</c:v>
                </c:pt>
                <c:pt idx="58">
                  <c:v>14.617000000000004</c:v>
                </c:pt>
                <c:pt idx="59">
                  <c:v>14.57</c:v>
                </c:pt>
                <c:pt idx="60">
                  <c:v>14.765000000000001</c:v>
                </c:pt>
                <c:pt idx="61">
                  <c:v>14.802</c:v>
                </c:pt>
                <c:pt idx="62">
                  <c:v>14.704000000000001</c:v>
                </c:pt>
                <c:pt idx="63">
                  <c:v>14.895000000000003</c:v>
                </c:pt>
                <c:pt idx="64">
                  <c:v>14.991</c:v>
                </c:pt>
                <c:pt idx="65">
                  <c:v>15.010000000000005</c:v>
                </c:pt>
                <c:pt idx="66">
                  <c:v>14.988000000000007</c:v>
                </c:pt>
                <c:pt idx="67">
                  <c:v>15.075000000000003</c:v>
                </c:pt>
                <c:pt idx="68">
                  <c:v>14.889000000000003</c:v>
                </c:pt>
                <c:pt idx="69">
                  <c:v>14.795000000000002</c:v>
                </c:pt>
                <c:pt idx="70">
                  <c:v>15.114000000000004</c:v>
                </c:pt>
                <c:pt idx="71">
                  <c:v>15.107000000000006</c:v>
                </c:pt>
                <c:pt idx="72">
                  <c:v>15.589000000000006</c:v>
                </c:pt>
                <c:pt idx="73">
                  <c:v>15.772000000000006</c:v>
                </c:pt>
                <c:pt idx="74">
                  <c:v>15.608000000000004</c:v>
                </c:pt>
                <c:pt idx="75">
                  <c:v>15.761000000000003</c:v>
                </c:pt>
                <c:pt idx="76">
                  <c:v>15.632000000000005</c:v>
                </c:pt>
                <c:pt idx="77">
                  <c:v>15.838000000000001</c:v>
                </c:pt>
                <c:pt idx="78">
                  <c:v>15.687000000000005</c:v>
                </c:pt>
                <c:pt idx="79">
                  <c:v>15.561</c:v>
                </c:pt>
                <c:pt idx="80">
                  <c:v>15.517000000000003</c:v>
                </c:pt>
                <c:pt idx="81">
                  <c:v>15.463000000000001</c:v>
                </c:pt>
                <c:pt idx="82">
                  <c:v>15.425000000000004</c:v>
                </c:pt>
                <c:pt idx="83">
                  <c:v>15.675000000000004</c:v>
                </c:pt>
                <c:pt idx="84">
                  <c:v>15.545000000000002</c:v>
                </c:pt>
                <c:pt idx="85">
                  <c:v>15.747</c:v>
                </c:pt>
                <c:pt idx="86">
                  <c:v>16.053000000000004</c:v>
                </c:pt>
                <c:pt idx="87">
                  <c:v>16.369</c:v>
                </c:pt>
                <c:pt idx="88">
                  <c:v>16.165000000000006</c:v>
                </c:pt>
                <c:pt idx="89">
                  <c:v>16.151000000000003</c:v>
                </c:pt>
                <c:pt idx="90">
                  <c:v>15.985000000000007</c:v>
                </c:pt>
                <c:pt idx="91">
                  <c:v>16.129000000000005</c:v>
                </c:pt>
                <c:pt idx="92">
                  <c:v>15.995000000000005</c:v>
                </c:pt>
                <c:pt idx="93">
                  <c:v>15.965000000000003</c:v>
                </c:pt>
                <c:pt idx="94">
                  <c:v>14.609000000000002</c:v>
                </c:pt>
                <c:pt idx="95">
                  <c:v>14.965000000000003</c:v>
                </c:pt>
                <c:pt idx="96">
                  <c:v>14.984000000000002</c:v>
                </c:pt>
                <c:pt idx="97">
                  <c:v>16.152000000000001</c:v>
                </c:pt>
                <c:pt idx="98">
                  <c:v>16.144000000000005</c:v>
                </c:pt>
                <c:pt idx="99">
                  <c:v>16.090000000000003</c:v>
                </c:pt>
                <c:pt idx="100">
                  <c:v>15.913000000000004</c:v>
                </c:pt>
                <c:pt idx="101">
                  <c:v>15.903000000000006</c:v>
                </c:pt>
                <c:pt idx="102">
                  <c:v>16.021000000000001</c:v>
                </c:pt>
                <c:pt idx="103">
                  <c:v>15.880000000000003</c:v>
                </c:pt>
                <c:pt idx="104">
                  <c:v>15.785000000000004</c:v>
                </c:pt>
                <c:pt idx="105">
                  <c:v>15.75</c:v>
                </c:pt>
                <c:pt idx="106">
                  <c:v>15.972000000000001</c:v>
                </c:pt>
                <c:pt idx="107">
                  <c:v>15.836000000000006</c:v>
                </c:pt>
                <c:pt idx="108">
                  <c:v>15.830000000000005</c:v>
                </c:pt>
                <c:pt idx="109">
                  <c:v>15.940000000000005</c:v>
                </c:pt>
                <c:pt idx="110">
                  <c:v>16.117000000000004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51-4F38-9916-B1E51AD59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  <c:max val="144000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50568652393233871"/>
              <c:y val="0.892505596405480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5" Type="http://schemas.openxmlformats.org/officeDocument/2006/relationships/chart" Target="../charts/chart11.xml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0</xdr:rowOff>
    </xdr:from>
    <xdr:to>
      <xdr:col>3</xdr:col>
      <xdr:colOff>842350</xdr:colOff>
      <xdr:row>49</xdr:row>
      <xdr:rowOff>26231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637861"/>
          <a:ext cx="4239217" cy="7049484"/>
        </a:xfrm>
        <a:prstGeom prst="rect">
          <a:avLst/>
        </a:prstGeom>
      </xdr:spPr>
    </xdr:pic>
    <xdr:clientData/>
  </xdr:twoCellAnchor>
  <xdr:twoCellAnchor editAs="oneCell">
    <xdr:from>
      <xdr:col>3</xdr:col>
      <xdr:colOff>906597</xdr:colOff>
      <xdr:row>13</xdr:row>
      <xdr:rowOff>0</xdr:rowOff>
    </xdr:from>
    <xdr:to>
      <xdr:col>5</xdr:col>
      <xdr:colOff>215074</xdr:colOff>
      <xdr:row>49</xdr:row>
      <xdr:rowOff>111968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03464" y="3637861"/>
          <a:ext cx="4220164" cy="71352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543213</xdr:colOff>
      <xdr:row>6</xdr:row>
      <xdr:rowOff>49804</xdr:rowOff>
    </xdr:from>
    <xdr:to>
      <xdr:col>35</xdr:col>
      <xdr:colOff>276410</xdr:colOff>
      <xdr:row>26</xdr:row>
      <xdr:rowOff>59587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CC431E9-81B3-414D-9A39-4C302B9B5B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339972</xdr:colOff>
      <xdr:row>62</xdr:row>
      <xdr:rowOff>150254</xdr:rowOff>
    </xdr:from>
    <xdr:to>
      <xdr:col>38</xdr:col>
      <xdr:colOff>428625</xdr:colOff>
      <xdr:row>92</xdr:row>
      <xdr:rowOff>126999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F79A098-CFD0-4E00-8285-6B9673EC8B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403958</xdr:colOff>
      <xdr:row>6</xdr:row>
      <xdr:rowOff>84670</xdr:rowOff>
    </xdr:from>
    <xdr:to>
      <xdr:col>45</xdr:col>
      <xdr:colOff>553766</xdr:colOff>
      <xdr:row>27</xdr:row>
      <xdr:rowOff>1548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46C754E7-B59C-41F5-9FA5-6E275D4C38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39</xdr:col>
      <xdr:colOff>71724</xdr:colOff>
      <xdr:row>62</xdr:row>
      <xdr:rowOff>141369</xdr:rowOff>
    </xdr:from>
    <xdr:to>
      <xdr:col>52</xdr:col>
      <xdr:colOff>571500</xdr:colOff>
      <xdr:row>92</xdr:row>
      <xdr:rowOff>174624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F9505BF-AB30-4556-9566-DFEA5439ED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210320</xdr:colOff>
      <xdr:row>28</xdr:row>
      <xdr:rowOff>159966</xdr:rowOff>
    </xdr:from>
    <xdr:to>
      <xdr:col>38</xdr:col>
      <xdr:colOff>63499</xdr:colOff>
      <xdr:row>61</xdr:row>
      <xdr:rowOff>111126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AE8AC14-1256-4E14-BBA4-B4040F8B8C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52</xdr:col>
      <xdr:colOff>545039</xdr:colOff>
      <xdr:row>29</xdr:row>
      <xdr:rowOff>93068</xdr:rowOff>
    </xdr:from>
    <xdr:to>
      <xdr:col>66</xdr:col>
      <xdr:colOff>70037</xdr:colOff>
      <xdr:row>60</xdr:row>
      <xdr:rowOff>71904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6362E98-9465-493D-A189-9BA61A5F8D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45</xdr:col>
      <xdr:colOff>580839</xdr:colOff>
      <xdr:row>6</xdr:row>
      <xdr:rowOff>11203</xdr:rowOff>
    </xdr:from>
    <xdr:to>
      <xdr:col>59</xdr:col>
      <xdr:colOff>262567</xdr:colOff>
      <xdr:row>27</xdr:row>
      <xdr:rowOff>1738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0A80775-DC9A-4FF2-AF80-08020C9752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38</xdr:col>
      <xdr:colOff>319367</xdr:colOff>
      <xdr:row>29</xdr:row>
      <xdr:rowOff>15876</xdr:rowOff>
    </xdr:from>
    <xdr:to>
      <xdr:col>52</xdr:col>
      <xdr:colOff>360326</xdr:colOff>
      <xdr:row>61</xdr:row>
      <xdr:rowOff>53228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41D0209D-E5CE-4A00-BF06-95D07E7C15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45</xdr:col>
      <xdr:colOff>238126</xdr:colOff>
      <xdr:row>40</xdr:row>
      <xdr:rowOff>126067</xdr:rowOff>
    </xdr:from>
    <xdr:to>
      <xdr:col>46</xdr:col>
      <xdr:colOff>557493</xdr:colOff>
      <xdr:row>40</xdr:row>
      <xdr:rowOff>126067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32444E35-190B-4840-3255-0880D340AEC7}"/>
            </a:ext>
          </a:extLst>
        </xdr:cNvPr>
        <xdr:cNvCxnSpPr/>
      </xdr:nvCxnSpPr>
      <xdr:spPr>
        <a:xfrm>
          <a:off x="32400876" y="8301692"/>
          <a:ext cx="922617" cy="0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9526</xdr:colOff>
      <xdr:row>41</xdr:row>
      <xdr:rowOff>181808</xdr:rowOff>
    </xdr:from>
    <xdr:to>
      <xdr:col>45</xdr:col>
      <xdr:colOff>178360</xdr:colOff>
      <xdr:row>42</xdr:row>
      <xdr:rowOff>2053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id="{CA07043C-9F52-4060-8517-95198B350F17}"/>
            </a:ext>
          </a:extLst>
        </xdr:cNvPr>
        <xdr:cNvCxnSpPr/>
      </xdr:nvCxnSpPr>
      <xdr:spPr>
        <a:xfrm flipV="1">
          <a:off x="30965776" y="8547933"/>
          <a:ext cx="1375334" cy="10745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600824</xdr:colOff>
      <xdr:row>49</xdr:row>
      <xdr:rowOff>31786</xdr:rowOff>
    </xdr:from>
    <xdr:to>
      <xdr:col>45</xdr:col>
      <xdr:colOff>148478</xdr:colOff>
      <xdr:row>49</xdr:row>
      <xdr:rowOff>42393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id="{FD087396-95DA-405A-976C-AF87E752AAAC}"/>
            </a:ext>
          </a:extLst>
        </xdr:cNvPr>
        <xdr:cNvCxnSpPr/>
      </xdr:nvCxnSpPr>
      <xdr:spPr>
        <a:xfrm flipV="1">
          <a:off x="30953824" y="9921911"/>
          <a:ext cx="1357404" cy="10607"/>
        </a:xfrm>
        <a:prstGeom prst="straightConnector1">
          <a:avLst/>
        </a:prstGeom>
        <a:ln>
          <a:solidFill>
            <a:schemeClr val="accent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308350</xdr:colOff>
      <xdr:row>49</xdr:row>
      <xdr:rowOff>143997</xdr:rowOff>
    </xdr:from>
    <xdr:to>
      <xdr:col>46</xdr:col>
      <xdr:colOff>602316</xdr:colOff>
      <xdr:row>49</xdr:row>
      <xdr:rowOff>143997</xdr:rowOff>
    </xdr:to>
    <xdr:cxnSp macro="">
      <xdr:nvCxnSpPr>
        <xdr:cNvPr id="82" name="Straight Arrow Connector 81">
          <a:extLst>
            <a:ext uri="{FF2B5EF4-FFF2-40B4-BE49-F238E27FC236}">
              <a16:creationId xmlns:a16="http://schemas.microsoft.com/office/drawing/2014/main" id="{01F49769-2F16-436A-AB3C-3F3267773DB8}"/>
            </a:ext>
          </a:extLst>
        </xdr:cNvPr>
        <xdr:cNvCxnSpPr/>
      </xdr:nvCxnSpPr>
      <xdr:spPr>
        <a:xfrm>
          <a:off x="32471100" y="10034122"/>
          <a:ext cx="897216" cy="0"/>
        </a:xfrm>
        <a:prstGeom prst="straightConnector1">
          <a:avLst/>
        </a:prstGeom>
        <a:ln>
          <a:solidFill>
            <a:schemeClr val="accent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381188</xdr:colOff>
      <xdr:row>36</xdr:row>
      <xdr:rowOff>76761</xdr:rowOff>
    </xdr:from>
    <xdr:to>
      <xdr:col>51</xdr:col>
      <xdr:colOff>66302</xdr:colOff>
      <xdr:row>36</xdr:row>
      <xdr:rowOff>76761</xdr:rowOff>
    </xdr:to>
    <xdr:cxnSp macro="">
      <xdr:nvCxnSpPr>
        <xdr:cNvPr id="84" name="Straight Arrow Connector 83">
          <a:extLst>
            <a:ext uri="{FF2B5EF4-FFF2-40B4-BE49-F238E27FC236}">
              <a16:creationId xmlns:a16="http://schemas.microsoft.com/office/drawing/2014/main" id="{B280DD88-A19D-45A6-96DD-F1536DBCB80F}"/>
            </a:ext>
          </a:extLst>
        </xdr:cNvPr>
        <xdr:cNvCxnSpPr/>
      </xdr:nvCxnSpPr>
      <xdr:spPr>
        <a:xfrm>
          <a:off x="34956938" y="7490386"/>
          <a:ext cx="891614" cy="0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0.33084</cdr:x>
      <cdr:y>0.40626</cdr:y>
    </cdr:from>
    <cdr:to>
      <cdr:x>0.56485</cdr:x>
      <cdr:y>0.52574</cdr:y>
    </cdr:to>
    <cdr:sp macro="" textlink="">
      <cdr:nvSpPr>
        <cdr:cNvPr id="2" name="TextBox 30">
          <a:extLst xmlns:a="http://schemas.openxmlformats.org/drawingml/2006/main">
            <a:ext uri="{FF2B5EF4-FFF2-40B4-BE49-F238E27FC236}">
              <a16:creationId xmlns:a16="http://schemas.microsoft.com/office/drawing/2014/main" id="{867349B2-1D78-E98A-1F5D-927125B21F54}"/>
            </a:ext>
          </a:extLst>
        </cdr:cNvPr>
        <cdr:cNvSpPr txBox="1"/>
      </cdr:nvSpPr>
      <cdr:spPr>
        <a:xfrm xmlns:a="http://schemas.openxmlformats.org/drawingml/2006/main">
          <a:off x="2853963" y="2443153"/>
          <a:ext cx="2018695" cy="71853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CA" sz="9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</a:t>
          </a:r>
          <a:r>
            <a:rPr lang="en-CA" sz="9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en-CA" sz="9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s/d[ln(t)]</a:t>
          </a:r>
          <a:r>
            <a:rPr lang="en-CA" sz="9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</a:t>
          </a:r>
          <a:r>
            <a:rPr lang="en-CA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≈</a:t>
          </a:r>
          <a:r>
            <a:rPr lang="en-CA" sz="9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0.5 m</a:t>
          </a:r>
          <a:endParaRPr lang="en-CA" sz="900"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0.86554</cdr:x>
      <cdr:y>1</cdr:y>
    </cdr:from>
    <cdr:to>
      <cdr:x>1</cdr:x>
      <cdr:y>1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782979F0-37EA-48F0-AB9A-45EAEBABE4AF}"/>
            </a:ext>
          </a:extLst>
        </cdr:cNvPr>
        <cdr:cNvCxnSpPr/>
      </cdr:nvCxnSpPr>
      <cdr:spPr>
        <a:xfrm xmlns:a="http://schemas.openxmlformats.org/drawingml/2006/main">
          <a:off x="31248350" y="9956800"/>
          <a:ext cx="755650" cy="0"/>
        </a:xfrm>
        <a:prstGeom xmlns:a="http://schemas.openxmlformats.org/drawingml/2006/main" prst="straightConnector1">
          <a:avLst/>
        </a:prstGeom>
        <a:ln xmlns:a="http://schemas.openxmlformats.org/drawingml/2006/main">
          <a:solidFill>
            <a:sysClr val="windowText" lastClr="000000"/>
          </a:solidFill>
          <a:headEnd type="triangle"/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0.4692</cdr:x>
      <cdr:y>0.32025</cdr:y>
    </cdr:from>
    <cdr:to>
      <cdr:x>0.70321</cdr:x>
      <cdr:y>0.34907</cdr:y>
    </cdr:to>
    <cdr:sp macro="" textlink="">
      <cdr:nvSpPr>
        <cdr:cNvPr id="14" name="TextBox 30">
          <a:extLst xmlns:a="http://schemas.openxmlformats.org/drawingml/2006/main">
            <a:ext uri="{FF2B5EF4-FFF2-40B4-BE49-F238E27FC236}">
              <a16:creationId xmlns:a16="http://schemas.microsoft.com/office/drawing/2014/main" id="{45D5AFEF-24A9-4BBB-83F4-C0DA53EEC4EE}"/>
            </a:ext>
          </a:extLst>
        </cdr:cNvPr>
        <cdr:cNvSpPr txBox="1"/>
      </cdr:nvSpPr>
      <cdr:spPr>
        <a:xfrm xmlns:a="http://schemas.openxmlformats.org/drawingml/2006/main">
          <a:off x="4047567" y="1925918"/>
          <a:ext cx="2018695" cy="173317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Radial Flow: </a:t>
          </a:r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 = [12, 60]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0.32371</cdr:x>
      <cdr:y>0.5923</cdr:y>
    </cdr:from>
    <cdr:to>
      <cdr:x>0.55772</cdr:x>
      <cdr:y>0.64721</cdr:y>
    </cdr:to>
    <cdr:sp macro="" textlink="">
      <cdr:nvSpPr>
        <cdr:cNvPr id="15" name="TextBox 30">
          <a:extLst xmlns:a="http://schemas.openxmlformats.org/drawingml/2006/main">
            <a:ext uri="{FF2B5EF4-FFF2-40B4-BE49-F238E27FC236}">
              <a16:creationId xmlns:a16="http://schemas.microsoft.com/office/drawing/2014/main" id="{45D5AFEF-24A9-4BBB-83F4-C0DA53EEC4EE}"/>
            </a:ext>
          </a:extLst>
        </cdr:cNvPr>
        <cdr:cNvSpPr txBox="1"/>
      </cdr:nvSpPr>
      <cdr:spPr>
        <a:xfrm xmlns:a="http://schemas.openxmlformats.org/drawingml/2006/main">
          <a:off x="2792507" y="3561978"/>
          <a:ext cx="2018695" cy="33020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Linear Flow: </a:t>
          </a:r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t' = [1, 12]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0.32461</cdr:x>
      <cdr:y>0.36723</cdr:y>
    </cdr:from>
    <cdr:to>
      <cdr:x>0.4772</cdr:x>
      <cdr:y>0.40847</cdr:y>
    </cdr:to>
    <cdr:sp macro="" textlink="">
      <cdr:nvSpPr>
        <cdr:cNvPr id="17" name="TextBox 30">
          <a:extLst xmlns:a="http://schemas.openxmlformats.org/drawingml/2006/main">
            <a:ext uri="{FF2B5EF4-FFF2-40B4-BE49-F238E27FC236}">
              <a16:creationId xmlns:a16="http://schemas.microsoft.com/office/drawing/2014/main" id="{F5E11F66-1B49-D5A2-10C8-C6F588A2CDC3}"/>
            </a:ext>
          </a:extLst>
        </cdr:cNvPr>
        <cdr:cNvSpPr txBox="1"/>
      </cdr:nvSpPr>
      <cdr:spPr>
        <a:xfrm xmlns:a="http://schemas.openxmlformats.org/drawingml/2006/main">
          <a:off x="2763902" y="2252364"/>
          <a:ext cx="1299223" cy="25294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Linear Flow: </a:t>
          </a:r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 = [1, 12]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0.00589</cdr:x>
      <cdr:y>0.00845</cdr:y>
    </cdr:from>
    <cdr:to>
      <cdr:x>0.2399</cdr:x>
      <cdr:y>0.06335</cdr:y>
    </cdr:to>
    <cdr:sp macro="" textlink="">
      <cdr:nvSpPr>
        <cdr:cNvPr id="18" name="TextBox 30">
          <a:extLst xmlns:a="http://schemas.openxmlformats.org/drawingml/2006/main">
            <a:ext uri="{FF2B5EF4-FFF2-40B4-BE49-F238E27FC236}">
              <a16:creationId xmlns:a16="http://schemas.microsoft.com/office/drawing/2014/main" id="{F5E11F66-1B49-D5A2-10C8-C6F588A2CDC3}"/>
            </a:ext>
          </a:extLst>
        </cdr:cNvPr>
        <cdr:cNvSpPr txBox="1"/>
      </cdr:nvSpPr>
      <cdr:spPr>
        <a:xfrm xmlns:a="http://schemas.openxmlformats.org/drawingml/2006/main">
          <a:off x="50800" y="50800"/>
          <a:ext cx="2018695" cy="33020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0.47699</cdr:x>
      <cdr:y>0.60472</cdr:y>
    </cdr:from>
    <cdr:to>
      <cdr:x>0.711</cdr:x>
      <cdr:y>0.63354</cdr:y>
    </cdr:to>
    <cdr:sp macro="" textlink="">
      <cdr:nvSpPr>
        <cdr:cNvPr id="20" name="TextBox 30">
          <a:extLst xmlns:a="http://schemas.openxmlformats.org/drawingml/2006/main">
            <a:ext uri="{FF2B5EF4-FFF2-40B4-BE49-F238E27FC236}">
              <a16:creationId xmlns:a16="http://schemas.microsoft.com/office/drawing/2014/main" id="{A21BF923-7845-34A2-4A23-16D940EDD91A}"/>
            </a:ext>
          </a:extLst>
        </cdr:cNvPr>
        <cdr:cNvSpPr txBox="1"/>
      </cdr:nvSpPr>
      <cdr:spPr>
        <a:xfrm xmlns:a="http://schemas.openxmlformats.org/drawingml/2006/main">
          <a:off x="4114800" y="3636682"/>
          <a:ext cx="2018695" cy="173317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Radial Flow: </a:t>
          </a:r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t' = [12, 60]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0.49944</cdr:x>
      <cdr:y>0.64089</cdr:y>
    </cdr:from>
    <cdr:to>
      <cdr:x>0.73345</cdr:x>
      <cdr:y>0.75293</cdr:y>
    </cdr:to>
    <cdr:sp macro="" textlink="">
      <cdr:nvSpPr>
        <cdr:cNvPr id="21" name="TextBox 30">
          <a:extLst xmlns:a="http://schemas.openxmlformats.org/drawingml/2006/main">
            <a:ext uri="{FF2B5EF4-FFF2-40B4-BE49-F238E27FC236}">
              <a16:creationId xmlns:a16="http://schemas.microsoft.com/office/drawing/2014/main" id="{67BD7517-9912-E63E-61FB-84B68DD130F1}"/>
            </a:ext>
          </a:extLst>
        </cdr:cNvPr>
        <cdr:cNvSpPr txBox="1"/>
      </cdr:nvSpPr>
      <cdr:spPr>
        <a:xfrm xmlns:a="http://schemas.openxmlformats.org/drawingml/2006/main">
          <a:off x="4252451" y="3930815"/>
          <a:ext cx="1992472" cy="68717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t/t' = [361, 73]</a:t>
          </a:r>
          <a:endParaRPr lang="en-CA" sz="900" i="1"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0.78113</cdr:x>
      <cdr:y>0.19478</cdr:y>
    </cdr:from>
    <cdr:to>
      <cdr:x>0.9515</cdr:x>
      <cdr:y>0.23354</cdr:y>
    </cdr:to>
    <cdr:sp macro="" textlink="">
      <cdr:nvSpPr>
        <cdr:cNvPr id="22" name="TextBox 30">
          <a:extLst xmlns:a="http://schemas.openxmlformats.org/drawingml/2006/main">
            <a:ext uri="{FF2B5EF4-FFF2-40B4-BE49-F238E27FC236}">
              <a16:creationId xmlns:a16="http://schemas.microsoft.com/office/drawing/2014/main" id="{04A7E0DE-9323-CFE4-0EBC-BDBE8CDF69BA}"/>
            </a:ext>
          </a:extLst>
        </cdr:cNvPr>
        <cdr:cNvSpPr txBox="1"/>
      </cdr:nvSpPr>
      <cdr:spPr>
        <a:xfrm xmlns:a="http://schemas.openxmlformats.org/drawingml/2006/main">
          <a:off x="6738471" y="1171388"/>
          <a:ext cx="1469709" cy="23308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Tidal Interference </a:t>
          </a:r>
          <a:endParaRPr lang="en-CA" sz="900" i="1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0.78668</cdr:x>
      <cdr:y>0.23333</cdr:y>
    </cdr:from>
    <cdr:to>
      <cdr:x>0.95705</cdr:x>
      <cdr:y>0.27209</cdr:y>
    </cdr:to>
    <cdr:sp macro="" textlink="">
      <cdr:nvSpPr>
        <cdr:cNvPr id="23" name="TextBox 30">
          <a:extLst xmlns:a="http://schemas.openxmlformats.org/drawingml/2006/main">
            <a:ext uri="{FF2B5EF4-FFF2-40B4-BE49-F238E27FC236}">
              <a16:creationId xmlns:a16="http://schemas.microsoft.com/office/drawing/2014/main" id="{87E899AD-FF5D-1F42-1A7A-D56FA547761B}"/>
            </a:ext>
          </a:extLst>
        </cdr:cNvPr>
        <cdr:cNvSpPr txBox="1"/>
      </cdr:nvSpPr>
      <cdr:spPr>
        <a:xfrm xmlns:a="http://schemas.openxmlformats.org/drawingml/2006/main">
          <a:off x="6729609" y="1363334"/>
          <a:ext cx="1457429" cy="226477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See Figure 4.2.3 </a:t>
          </a:r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156966</xdr:colOff>
      <xdr:row>38</xdr:row>
      <xdr:rowOff>71349</xdr:rowOff>
    </xdr:from>
    <xdr:to>
      <xdr:col>45</xdr:col>
      <xdr:colOff>444021</xdr:colOff>
      <xdr:row>66</xdr:row>
      <xdr:rowOff>50942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CB92C9B3-ED10-4395-9994-424C4CC53C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87369</xdr:colOff>
      <xdr:row>39</xdr:row>
      <xdr:rowOff>14056</xdr:rowOff>
    </xdr:from>
    <xdr:to>
      <xdr:col>7</xdr:col>
      <xdr:colOff>366770</xdr:colOff>
      <xdr:row>66</xdr:row>
      <xdr:rowOff>181989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FE7C529-180D-4E86-AA4B-2C13AD5EB4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263984</xdr:colOff>
      <xdr:row>43</xdr:row>
      <xdr:rowOff>1854</xdr:rowOff>
    </xdr:from>
    <xdr:to>
      <xdr:col>9</xdr:col>
      <xdr:colOff>520843</xdr:colOff>
      <xdr:row>66</xdr:row>
      <xdr:rowOff>130210</xdr:rowOff>
    </xdr:to>
    <xdr:pic>
      <xdr:nvPicPr>
        <xdr:cNvPr id="9" name="Picture 8" descr="Solved A pumping test was conducted in a confined aquifer | Chegg.com">
          <a:extLst>
            <a:ext uri="{FF2B5EF4-FFF2-40B4-BE49-F238E27FC236}">
              <a16:creationId xmlns:a16="http://schemas.microsoft.com/office/drawing/2014/main" id="{B6B9718C-0F0C-792B-B1D2-61B9EB30D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227224" y="7664626"/>
          <a:ext cx="4394985" cy="5108544"/>
        </a:xfrm>
        <a:prstGeom prst="rect">
          <a:avLst/>
        </a:prstGeom>
        <a:blipFill dpi="0" rotWithShape="1">
          <a:blip xmlns:r="http://schemas.openxmlformats.org/officeDocument/2006/relationships" r:embed="rId4">
            <a:alphaModFix amt="16000"/>
          </a:blip>
          <a:srcRect/>
          <a:tile tx="0" ty="0" sx="100000" sy="100000" flip="none" algn="tl"/>
        </a:blipFill>
      </xdr:spPr>
    </xdr:pic>
    <xdr:clientData/>
  </xdr:twoCellAnchor>
  <xdr:twoCellAnchor>
    <xdr:from>
      <xdr:col>16</xdr:col>
      <xdr:colOff>0</xdr:colOff>
      <xdr:row>38</xdr:row>
      <xdr:rowOff>0</xdr:rowOff>
    </xdr:from>
    <xdr:to>
      <xdr:col>30</xdr:col>
      <xdr:colOff>287055</xdr:colOff>
      <xdr:row>65</xdr:row>
      <xdr:rowOff>165099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B4DDAC-F7BA-4366-AD8E-F5FEADDBF7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114158</xdr:colOff>
      <xdr:row>44</xdr:row>
      <xdr:rowOff>7134</xdr:rowOff>
    </xdr:from>
    <xdr:to>
      <xdr:col>23</xdr:col>
      <xdr:colOff>435224</xdr:colOff>
      <xdr:row>58</xdr:row>
      <xdr:rowOff>78482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56B80270-6DE1-7039-A8FF-B3CAB9340A53}"/>
            </a:ext>
          </a:extLst>
        </xdr:cNvPr>
        <xdr:cNvCxnSpPr/>
      </xdr:nvCxnSpPr>
      <xdr:spPr>
        <a:xfrm>
          <a:off x="12243371" y="8212190"/>
          <a:ext cx="2140449" cy="266842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460197</xdr:colOff>
      <xdr:row>55</xdr:row>
      <xdr:rowOff>125652</xdr:rowOff>
    </xdr:from>
    <xdr:to>
      <xdr:col>30</xdr:col>
      <xdr:colOff>2031</xdr:colOff>
      <xdr:row>60</xdr:row>
      <xdr:rowOff>126697</xdr:rowOff>
    </xdr:to>
    <xdr:sp macro="" textlink="">
      <xdr:nvSpPr>
        <xdr:cNvPr id="22" name="TextBox 1">
          <a:extLst>
            <a:ext uri="{FF2B5EF4-FFF2-40B4-BE49-F238E27FC236}">
              <a16:creationId xmlns:a16="http://schemas.microsoft.com/office/drawing/2014/main" id="{BB96EE4A-1A13-D612-B5A5-A40DFF69158A}"/>
            </a:ext>
          </a:extLst>
        </xdr:cNvPr>
        <xdr:cNvSpPr txBox="1"/>
      </xdr:nvSpPr>
      <xdr:spPr>
        <a:xfrm>
          <a:off x="16320927" y="10774388"/>
          <a:ext cx="1981947" cy="964247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/>
            <a:t>100</a:t>
          </a:r>
          <a:r>
            <a:rPr lang="en-CA" sz="1100" baseline="0"/>
            <a:t> Day Drawdown = 16.5 m</a:t>
          </a:r>
          <a:endParaRPr lang="en-CA" sz="1100"/>
        </a:p>
      </xdr:txBody>
    </xdr:sp>
    <xdr:clientData/>
  </xdr:twoCellAnchor>
  <xdr:twoCellAnchor>
    <xdr:from>
      <xdr:col>29</xdr:col>
      <xdr:colOff>395654</xdr:colOff>
      <xdr:row>41</xdr:row>
      <xdr:rowOff>39077</xdr:rowOff>
    </xdr:from>
    <xdr:to>
      <xdr:col>29</xdr:col>
      <xdr:colOff>410307</xdr:colOff>
      <xdr:row>61</xdr:row>
      <xdr:rowOff>122116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8DB155FA-ABC6-45A7-AC11-2DF86FB41846}"/>
            </a:ext>
          </a:extLst>
        </xdr:cNvPr>
        <xdr:cNvCxnSpPr/>
      </xdr:nvCxnSpPr>
      <xdr:spPr>
        <a:xfrm>
          <a:off x="18102385" y="7678615"/>
          <a:ext cx="14653" cy="3795347"/>
        </a:xfrm>
        <a:prstGeom prst="line">
          <a:avLst/>
        </a:prstGeom>
        <a:ln w="1905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85488</xdr:colOff>
      <xdr:row>39</xdr:row>
      <xdr:rowOff>147650</xdr:rowOff>
    </xdr:from>
    <xdr:to>
      <xdr:col>31</xdr:col>
      <xdr:colOff>362439</xdr:colOff>
      <xdr:row>44</xdr:row>
      <xdr:rowOff>148694</xdr:rowOff>
    </xdr:to>
    <xdr:sp macro="" textlink="">
      <xdr:nvSpPr>
        <xdr:cNvPr id="28" name="TextBox 1">
          <a:extLst>
            <a:ext uri="{FF2B5EF4-FFF2-40B4-BE49-F238E27FC236}">
              <a16:creationId xmlns:a16="http://schemas.microsoft.com/office/drawing/2014/main" id="{145CF609-4117-4F98-BB4F-5C016164F75B}"/>
            </a:ext>
          </a:extLst>
        </xdr:cNvPr>
        <xdr:cNvSpPr txBox="1"/>
      </xdr:nvSpPr>
      <xdr:spPr>
        <a:xfrm>
          <a:off x="17792219" y="7415958"/>
          <a:ext cx="1498105" cy="929121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/>
            <a:t>100</a:t>
          </a:r>
          <a:r>
            <a:rPr lang="en-CA" sz="1100" baseline="0"/>
            <a:t> Days</a:t>
          </a:r>
          <a:endParaRPr lang="en-CA" sz="1100"/>
        </a:p>
      </xdr:txBody>
    </xdr:sp>
    <xdr:clientData/>
  </xdr:twoCellAnchor>
  <xdr:twoCellAnchor>
    <xdr:from>
      <xdr:col>38</xdr:col>
      <xdr:colOff>211306</xdr:colOff>
      <xdr:row>49</xdr:row>
      <xdr:rowOff>83174</xdr:rowOff>
    </xdr:from>
    <xdr:to>
      <xdr:col>40</xdr:col>
      <xdr:colOff>492302</xdr:colOff>
      <xdr:row>54</xdr:row>
      <xdr:rowOff>84218</xdr:rowOff>
    </xdr:to>
    <xdr:sp macro="" textlink="">
      <xdr:nvSpPr>
        <xdr:cNvPr id="33" name="TextBox 1">
          <a:extLst>
            <a:ext uri="{FF2B5EF4-FFF2-40B4-BE49-F238E27FC236}">
              <a16:creationId xmlns:a16="http://schemas.microsoft.com/office/drawing/2014/main" id="{1A9219F0-EC67-4904-3BAD-2EAFB4D40E3B}"/>
            </a:ext>
          </a:extLst>
        </xdr:cNvPr>
        <xdr:cNvSpPr txBox="1"/>
      </xdr:nvSpPr>
      <xdr:spPr>
        <a:xfrm>
          <a:off x="23392373" y="9576067"/>
          <a:ext cx="1501053" cy="964247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>
              <a:effectLst/>
              <a:latin typeface="+mn-lt"/>
              <a:ea typeface="+mn-ea"/>
              <a:cs typeface="+mn-cs"/>
            </a:rPr>
            <a:t>ds/d(log(t/t'))</a:t>
          </a:r>
          <a:r>
            <a:rPr lang="en-CA" sz="1100" baseline="0"/>
            <a:t> = 8.1 m</a:t>
          </a:r>
          <a:endParaRPr lang="en-CA" sz="1100"/>
        </a:p>
      </xdr:txBody>
    </xdr:sp>
    <xdr:clientData/>
  </xdr:twoCellAnchor>
  <xdr:twoCellAnchor>
    <xdr:from>
      <xdr:col>1</xdr:col>
      <xdr:colOff>278258</xdr:colOff>
      <xdr:row>49</xdr:row>
      <xdr:rowOff>175232</xdr:rowOff>
    </xdr:from>
    <xdr:to>
      <xdr:col>5</xdr:col>
      <xdr:colOff>98229</xdr:colOff>
      <xdr:row>62</xdr:row>
      <xdr:rowOff>30435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D221FD20-B1CC-44F3-AB55-77348B7F5F75}"/>
            </a:ext>
          </a:extLst>
        </xdr:cNvPr>
        <xdr:cNvGrpSpPr/>
      </xdr:nvGrpSpPr>
      <xdr:grpSpPr>
        <a:xfrm>
          <a:off x="890167" y="9284596"/>
          <a:ext cx="2267607" cy="2256657"/>
          <a:chOff x="16325850" y="16014700"/>
          <a:chExt cx="2247900" cy="2286000"/>
        </a:xfrm>
      </xdr:grpSpPr>
      <xdr:cxnSp macro="">
        <xdr:nvCxnSpPr>
          <xdr:cNvPr id="10" name="Straight Connector 9">
            <a:extLst>
              <a:ext uri="{FF2B5EF4-FFF2-40B4-BE49-F238E27FC236}">
                <a16:creationId xmlns:a16="http://schemas.microsoft.com/office/drawing/2014/main" id="{4943953B-A78E-67D4-8E09-C0236F66B541}"/>
              </a:ext>
            </a:extLst>
          </xdr:cNvPr>
          <xdr:cNvCxnSpPr/>
        </xdr:nvCxnSpPr>
        <xdr:spPr>
          <a:xfrm flipH="1">
            <a:off x="18554700" y="16021050"/>
            <a:ext cx="12700" cy="22796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Straight Connector 10">
            <a:extLst>
              <a:ext uri="{FF2B5EF4-FFF2-40B4-BE49-F238E27FC236}">
                <a16:creationId xmlns:a16="http://schemas.microsoft.com/office/drawing/2014/main" id="{454DDECA-0089-33CC-A859-27E8B72AD49E}"/>
              </a:ext>
            </a:extLst>
          </xdr:cNvPr>
          <xdr:cNvCxnSpPr/>
        </xdr:nvCxnSpPr>
        <xdr:spPr>
          <a:xfrm flipH="1">
            <a:off x="16325850" y="16014700"/>
            <a:ext cx="2247900" cy="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66479</xdr:colOff>
      <xdr:row>49</xdr:row>
      <xdr:rowOff>149832</xdr:rowOff>
    </xdr:from>
    <xdr:to>
      <xdr:col>5</xdr:col>
      <xdr:colOff>129979</xdr:colOff>
      <xdr:row>50</xdr:row>
      <xdr:rowOff>19998</xdr:rowOff>
    </xdr:to>
    <xdr:sp macro="" textlink="">
      <xdr:nvSpPr>
        <xdr:cNvPr id="12" name="Flowchart: Connector 11">
          <a:extLst>
            <a:ext uri="{FF2B5EF4-FFF2-40B4-BE49-F238E27FC236}">
              <a16:creationId xmlns:a16="http://schemas.microsoft.com/office/drawing/2014/main" id="{17986403-4A06-4737-BE04-802EB1C225F9}"/>
            </a:ext>
          </a:extLst>
        </xdr:cNvPr>
        <xdr:cNvSpPr/>
      </xdr:nvSpPr>
      <xdr:spPr>
        <a:xfrm>
          <a:off x="3098782" y="9282416"/>
          <a:ext cx="63500" cy="55672"/>
        </a:xfrm>
        <a:prstGeom prst="flowChartConnector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oneCellAnchor>
    <xdr:from>
      <xdr:col>4</xdr:col>
      <xdr:colOff>278258</xdr:colOff>
      <xdr:row>48</xdr:row>
      <xdr:rowOff>49943</xdr:rowOff>
    </xdr:from>
    <xdr:ext cx="88678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5D66F42D-D3B2-4248-B506-E288C3DA952C}"/>
            </a:ext>
          </a:extLst>
        </xdr:cNvPr>
        <xdr:cNvSpPr txBox="1"/>
      </xdr:nvSpPr>
      <xdr:spPr>
        <a:xfrm>
          <a:off x="2704101" y="8997022"/>
          <a:ext cx="88678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CA" sz="1100"/>
            <a:t>Match</a:t>
          </a:r>
          <a:r>
            <a:rPr lang="en-CA" sz="1100" baseline="0"/>
            <a:t> Point</a:t>
          </a:r>
          <a:endParaRPr lang="en-CA" sz="1100"/>
        </a:p>
      </xdr:txBody>
    </xdr:sp>
    <xdr:clientData/>
  </xdr:oneCellAnchor>
  <xdr:twoCellAnchor>
    <xdr:from>
      <xdr:col>19</xdr:col>
      <xdr:colOff>506572</xdr:colOff>
      <xdr:row>54</xdr:row>
      <xdr:rowOff>114157</xdr:rowOff>
    </xdr:from>
    <xdr:to>
      <xdr:col>29</xdr:col>
      <xdr:colOff>399550</xdr:colOff>
      <xdr:row>57</xdr:row>
      <xdr:rowOff>156967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FE4A9445-A84A-493F-BE51-C626C333AF68}"/>
            </a:ext>
          </a:extLst>
        </xdr:cNvPr>
        <xdr:cNvCxnSpPr/>
      </xdr:nvCxnSpPr>
      <xdr:spPr>
        <a:xfrm>
          <a:off x="12029325" y="10174269"/>
          <a:ext cx="5957585" cy="59932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185505</xdr:colOff>
      <xdr:row>44</xdr:row>
      <xdr:rowOff>57079</xdr:rowOff>
    </xdr:from>
    <xdr:to>
      <xdr:col>41</xdr:col>
      <xdr:colOff>74915</xdr:colOff>
      <xdr:row>60</xdr:row>
      <xdr:rowOff>96320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972C3F0-3EF1-46A7-BC99-92208BF56849}"/>
            </a:ext>
          </a:extLst>
        </xdr:cNvPr>
        <xdr:cNvCxnSpPr/>
      </xdr:nvCxnSpPr>
      <xdr:spPr>
        <a:xfrm>
          <a:off x="22146516" y="8586770"/>
          <a:ext cx="2939551" cy="31214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0.3837</cdr:x>
      <cdr:y>0.35553</cdr:y>
    </cdr:from>
    <cdr:to>
      <cdr:x>0.48747</cdr:x>
      <cdr:y>0.53492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46667D77-FA33-437C-DB20-4E321FFA9BFA}"/>
            </a:ext>
          </a:extLst>
        </cdr:cNvPr>
        <cdr:cNvSpPr txBox="1"/>
      </cdr:nvSpPr>
      <cdr:spPr>
        <a:xfrm xmlns:a="http://schemas.openxmlformats.org/drawingml/2006/main">
          <a:off x="3367889" y="1839442"/>
          <a:ext cx="910841" cy="928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CA" sz="1100"/>
            <a:t>ds/d(log(t)) = 9.2 m  </a:t>
          </a:r>
        </a:p>
      </cdr:txBody>
    </cdr:sp>
  </cdr:relSizeAnchor>
</c:userShape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1"/>
  <sheetViews>
    <sheetView zoomScale="130" zoomScaleNormal="130" workbookViewId="0">
      <selection activeCell="E6" sqref="E6"/>
    </sheetView>
  </sheetViews>
  <sheetFormatPr defaultRowHeight="14.5"/>
  <cols>
    <col min="1" max="1" width="32.453125" customWidth="1"/>
    <col min="3" max="3" width="9.453125" customWidth="1"/>
    <col min="4" max="4" width="63.1796875" bestFit="1" customWidth="1"/>
    <col min="5" max="5" width="10.453125" bestFit="1" customWidth="1"/>
    <col min="7" max="7" width="23.7265625" customWidth="1"/>
    <col min="8" max="8" width="44.54296875" customWidth="1"/>
  </cols>
  <sheetData>
    <row r="1" spans="1:8">
      <c r="A1" s="1" t="s">
        <v>12</v>
      </c>
    </row>
    <row r="3" spans="1:8">
      <c r="A3" s="2" t="s">
        <v>0</v>
      </c>
      <c r="D3" s="2" t="s">
        <v>4</v>
      </c>
      <c r="G3" s="2" t="s">
        <v>6</v>
      </c>
    </row>
    <row r="4" spans="1:8">
      <c r="A4" t="s">
        <v>3</v>
      </c>
      <c r="B4" s="3" t="s">
        <v>95</v>
      </c>
      <c r="D4" t="s">
        <v>15</v>
      </c>
      <c r="E4" s="4">
        <v>44110</v>
      </c>
      <c r="G4" t="s">
        <v>7</v>
      </c>
      <c r="H4" s="3">
        <v>320</v>
      </c>
    </row>
    <row r="5" spans="1:8">
      <c r="A5" t="s">
        <v>1</v>
      </c>
      <c r="B5" s="3">
        <v>23204</v>
      </c>
      <c r="D5" t="s">
        <v>5</v>
      </c>
      <c r="E5" s="3" t="s">
        <v>28</v>
      </c>
      <c r="G5" t="s">
        <v>67</v>
      </c>
      <c r="H5" s="3" t="s">
        <v>68</v>
      </c>
    </row>
    <row r="6" spans="1:8" ht="72.650000000000006" customHeight="1">
      <c r="A6" t="s">
        <v>2</v>
      </c>
      <c r="B6" s="3">
        <v>91453</v>
      </c>
      <c r="D6" t="s">
        <v>14</v>
      </c>
      <c r="E6" s="3">
        <v>33.479999999999997</v>
      </c>
      <c r="G6" t="s">
        <v>23</v>
      </c>
      <c r="H6" s="7" t="s">
        <v>93</v>
      </c>
    </row>
    <row r="7" spans="1:8" ht="29">
      <c r="A7" t="s">
        <v>13</v>
      </c>
      <c r="B7" s="66" t="s">
        <v>75</v>
      </c>
      <c r="D7" t="s">
        <v>21</v>
      </c>
      <c r="E7" s="3"/>
      <c r="G7" s="38" t="s">
        <v>69</v>
      </c>
      <c r="H7" s="3">
        <v>64.62</v>
      </c>
    </row>
    <row r="8" spans="1:8">
      <c r="B8" s="3"/>
      <c r="D8" t="s">
        <v>24</v>
      </c>
      <c r="E8" s="3" t="s">
        <v>66</v>
      </c>
    </row>
    <row r="9" spans="1:8">
      <c r="B9" s="3"/>
      <c r="E9" s="3"/>
    </row>
    <row r="10" spans="1:8">
      <c r="B10" s="3"/>
      <c r="E10" s="3"/>
    </row>
    <row r="11" spans="1:8">
      <c r="B11" s="3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M196"/>
  <sheetViews>
    <sheetView tabSelected="1" topLeftCell="W1" zoomScale="40" zoomScaleNormal="40" workbookViewId="0">
      <pane ySplit="4" topLeftCell="A5" activePane="bottomLeft" state="frozen"/>
      <selection pane="bottomLeft" activeCell="BH76" sqref="BH76"/>
    </sheetView>
  </sheetViews>
  <sheetFormatPr defaultRowHeight="14.5"/>
  <cols>
    <col min="1" max="1" width="10.1796875" bestFit="1" customWidth="1"/>
    <col min="2" max="2" width="10.81640625" bestFit="1" customWidth="1"/>
    <col min="3" max="3" width="9.81640625" bestFit="1" customWidth="1"/>
    <col min="4" max="4" width="10.1796875" bestFit="1" customWidth="1"/>
    <col min="5" max="6" width="10.81640625" customWidth="1"/>
    <col min="7" max="8" width="14.453125" bestFit="1" customWidth="1"/>
    <col min="9" max="9" width="13.54296875" style="11" bestFit="1" customWidth="1"/>
    <col min="10" max="10" width="13.54296875" customWidth="1"/>
    <col min="11" max="15" width="8.81640625"/>
    <col min="16" max="16" width="18.26953125" customWidth="1"/>
    <col min="22" max="22" width="23.54296875" customWidth="1"/>
    <col min="23" max="23" width="21.7265625" customWidth="1"/>
  </cols>
  <sheetData>
    <row r="1" spans="1:39">
      <c r="A1" s="1" t="s">
        <v>10</v>
      </c>
    </row>
    <row r="2" spans="1:39">
      <c r="A2" s="12" t="s">
        <v>71</v>
      </c>
      <c r="B2" s="72">
        <v>91453</v>
      </c>
      <c r="C2" s="12" t="s">
        <v>11</v>
      </c>
      <c r="D2" s="73" t="s">
        <v>74</v>
      </c>
      <c r="F2" s="12" t="s">
        <v>25</v>
      </c>
      <c r="I2" s="74">
        <v>17.712</v>
      </c>
    </row>
    <row r="3" spans="1:39">
      <c r="R3" s="13" t="s">
        <v>92</v>
      </c>
    </row>
    <row r="4" spans="1:39" s="22" customFormat="1" ht="58.75" customHeight="1">
      <c r="A4" s="14" t="s">
        <v>16</v>
      </c>
      <c r="B4" s="14" t="s">
        <v>17</v>
      </c>
      <c r="C4" s="15" t="s">
        <v>8</v>
      </c>
      <c r="D4" s="16" t="s">
        <v>18</v>
      </c>
      <c r="E4" s="17" t="s">
        <v>20</v>
      </c>
      <c r="F4" s="17" t="s">
        <v>22</v>
      </c>
      <c r="G4" s="12" t="s">
        <v>19</v>
      </c>
      <c r="H4" s="12" t="s">
        <v>9</v>
      </c>
      <c r="I4" s="17" t="s">
        <v>27</v>
      </c>
      <c r="J4" s="18" t="s">
        <v>26</v>
      </c>
      <c r="K4" s="19" t="s">
        <v>78</v>
      </c>
      <c r="L4" s="19" t="s">
        <v>79</v>
      </c>
      <c r="M4" s="20" t="s">
        <v>80</v>
      </c>
      <c r="N4" s="19" t="s">
        <v>81</v>
      </c>
      <c r="O4" s="19" t="s">
        <v>82</v>
      </c>
      <c r="P4" s="21" t="s">
        <v>83</v>
      </c>
      <c r="Q4" s="6"/>
      <c r="R4" s="19" t="s">
        <v>79</v>
      </c>
      <c r="S4" s="20" t="s">
        <v>80</v>
      </c>
      <c r="T4" s="19" t="s">
        <v>81</v>
      </c>
      <c r="U4" s="19" t="s">
        <v>82</v>
      </c>
      <c r="V4" s="21" t="s">
        <v>84</v>
      </c>
      <c r="W4" s="19" t="s">
        <v>85</v>
      </c>
      <c r="X4" s="69" t="s">
        <v>77</v>
      </c>
      <c r="AF4" s="13"/>
      <c r="AH4" s="13"/>
      <c r="AI4" s="13"/>
      <c r="AJ4" s="13"/>
      <c r="AK4" s="13"/>
      <c r="AL4" s="13"/>
      <c r="AM4" s="13"/>
    </row>
    <row r="5" spans="1:39">
      <c r="A5" s="40">
        <v>0.5</v>
      </c>
      <c r="B5" s="41" t="s">
        <v>47</v>
      </c>
      <c r="C5" s="41" t="s">
        <v>47</v>
      </c>
      <c r="D5" s="42" t="s">
        <v>70</v>
      </c>
      <c r="E5" s="43"/>
      <c r="F5" s="43"/>
      <c r="G5" s="44">
        <f>H5/0.305</f>
        <v>110.69508196721311</v>
      </c>
      <c r="H5" s="45">
        <v>33.762</v>
      </c>
      <c r="I5" s="46">
        <v>0.28200000000000358</v>
      </c>
      <c r="J5" s="47">
        <f t="shared" ref="J5:J36" si="0">I5</f>
        <v>0.28200000000000358</v>
      </c>
      <c r="K5" s="5">
        <f t="shared" ref="K5:K36" si="1">LN(A5)</f>
        <v>-0.69314718055994529</v>
      </c>
      <c r="L5" s="5" t="e">
        <f>K5-K4</f>
        <v>#VALUE!</v>
      </c>
      <c r="M5" s="5">
        <f>K6-K5</f>
        <v>0.69314718055994529</v>
      </c>
      <c r="N5" s="5" t="e">
        <f t="shared" ref="N5:N36" si="2">I5-I4</f>
        <v>#VALUE!</v>
      </c>
      <c r="O5" s="5">
        <f t="shared" ref="O5:O36" si="3">I6-I5</f>
        <v>0.22800000000000153</v>
      </c>
      <c r="P5" s="9" t="e">
        <f>(((N5/L5)*M5)+((O5/M5)*L5))/(L5+M5)</f>
        <v>#VALUE!</v>
      </c>
      <c r="Q5" s="9"/>
      <c r="R5" s="9"/>
      <c r="T5" s="8"/>
      <c r="X5" s="70"/>
      <c r="Y5" s="67"/>
    </row>
    <row r="6" spans="1:39">
      <c r="A6" s="40">
        <v>1</v>
      </c>
      <c r="B6" s="41" t="s">
        <v>47</v>
      </c>
      <c r="C6" s="41" t="s">
        <v>47</v>
      </c>
      <c r="D6" s="43"/>
      <c r="E6" s="43"/>
      <c r="F6" s="43"/>
      <c r="G6" s="44">
        <f t="shared" ref="G6:G69" si="4">H6*3.2808</f>
        <v>111.51439200000002</v>
      </c>
      <c r="H6" s="45">
        <v>33.99</v>
      </c>
      <c r="I6" s="46">
        <v>0.51000000000000512</v>
      </c>
      <c r="J6" s="47">
        <f t="shared" si="0"/>
        <v>0.51000000000000512</v>
      </c>
      <c r="K6" s="5">
        <f t="shared" si="1"/>
        <v>0</v>
      </c>
      <c r="L6" s="5">
        <f t="shared" ref="L6:L69" si="5">K6-K5</f>
        <v>0.69314718055994529</v>
      </c>
      <c r="M6" s="5">
        <f t="shared" ref="M6:M69" si="6">K7-K6</f>
        <v>0.40546510810816438</v>
      </c>
      <c r="N6" s="5">
        <f t="shared" si="2"/>
        <v>0.22800000000000153</v>
      </c>
      <c r="O6" s="5">
        <f t="shared" si="3"/>
        <v>0.22999999999999687</v>
      </c>
      <c r="P6" s="9">
        <f t="shared" ref="P6:P69" si="7">(((N6/L6)*M6)+((O6/M6)*L6))/(L6+M6)</f>
        <v>0.4792946998741674</v>
      </c>
      <c r="Q6" s="9"/>
      <c r="R6" s="5">
        <f>K9-K6</f>
        <v>0.91629073187415511</v>
      </c>
      <c r="S6" s="8">
        <f>K12-K9</f>
        <v>0.47000362924573547</v>
      </c>
      <c r="T6" s="10">
        <f>I9-I6</f>
        <v>0.63599999999999568</v>
      </c>
      <c r="U6" s="8">
        <f>I12-I9</f>
        <v>0.5590000000000046</v>
      </c>
      <c r="V6">
        <f>(((T6/R6)*S6)+((U6/S6)*R6))/(R6+S6)</f>
        <v>1.0214450720630206</v>
      </c>
      <c r="W6">
        <f>(P9-P6)/(K9-K6)</f>
        <v>0.54706186835044113</v>
      </c>
      <c r="X6" s="70"/>
      <c r="Y6" s="67"/>
    </row>
    <row r="7" spans="1:39">
      <c r="A7" s="40">
        <v>1.5</v>
      </c>
      <c r="B7" s="41" t="s">
        <v>47</v>
      </c>
      <c r="C7" s="41" t="s">
        <v>47</v>
      </c>
      <c r="D7" s="43"/>
      <c r="E7" s="43"/>
      <c r="F7" s="43"/>
      <c r="G7" s="44">
        <f t="shared" si="4"/>
        <v>112.26897599999999</v>
      </c>
      <c r="H7" s="45">
        <v>34.22</v>
      </c>
      <c r="I7" s="46">
        <v>0.74000000000000199</v>
      </c>
      <c r="J7" s="47">
        <f t="shared" si="0"/>
        <v>0.74000000000000199</v>
      </c>
      <c r="K7" s="5">
        <f t="shared" si="1"/>
        <v>0.40546510810816438</v>
      </c>
      <c r="L7" s="5">
        <f t="shared" si="5"/>
        <v>0.40546510810816438</v>
      </c>
      <c r="M7" s="5">
        <f t="shared" si="6"/>
        <v>0.2876820724517809</v>
      </c>
      <c r="N7" s="5">
        <f t="shared" si="2"/>
        <v>0.22999999999999687</v>
      </c>
      <c r="O7" s="5">
        <f t="shared" si="3"/>
        <v>0.20700000000000074</v>
      </c>
      <c r="P7" s="9">
        <f t="shared" si="7"/>
        <v>0.65633637931201738</v>
      </c>
      <c r="Q7" s="9"/>
      <c r="R7" s="9"/>
      <c r="U7" s="8"/>
      <c r="X7" s="70"/>
      <c r="Y7" s="67"/>
    </row>
    <row r="8" spans="1:39">
      <c r="A8" s="40">
        <v>2</v>
      </c>
      <c r="B8" s="41" t="s">
        <v>47</v>
      </c>
      <c r="C8" s="41" t="s">
        <v>47</v>
      </c>
      <c r="D8" s="43"/>
      <c r="E8" s="43"/>
      <c r="F8" s="43"/>
      <c r="G8" s="44">
        <f t="shared" si="4"/>
        <v>112.9481016</v>
      </c>
      <c r="H8" s="45">
        <v>34.427</v>
      </c>
      <c r="I8" s="46">
        <v>0.94700000000000273</v>
      </c>
      <c r="J8" s="47">
        <f t="shared" si="0"/>
        <v>0.94700000000000273</v>
      </c>
      <c r="K8" s="5">
        <f t="shared" si="1"/>
        <v>0.69314718055994529</v>
      </c>
      <c r="L8" s="5">
        <f t="shared" si="5"/>
        <v>0.2876820724517809</v>
      </c>
      <c r="M8" s="5">
        <f t="shared" si="6"/>
        <v>0.22314355131420982</v>
      </c>
      <c r="N8" s="5">
        <f t="shared" si="2"/>
        <v>0.20700000000000074</v>
      </c>
      <c r="O8" s="5">
        <f t="shared" si="3"/>
        <v>0.19899999999999807</v>
      </c>
      <c r="P8" s="9">
        <f t="shared" si="7"/>
        <v>0.81655515253878397</v>
      </c>
      <c r="Q8" s="9"/>
      <c r="R8" s="9"/>
      <c r="U8" s="8"/>
      <c r="X8" s="70"/>
      <c r="Y8" s="67"/>
    </row>
    <row r="9" spans="1:39">
      <c r="A9" s="40">
        <v>2.5</v>
      </c>
      <c r="B9" s="41" t="s">
        <v>47</v>
      </c>
      <c r="C9" s="41" t="s">
        <v>47</v>
      </c>
      <c r="D9" s="43"/>
      <c r="E9" s="43"/>
      <c r="F9" s="43"/>
      <c r="G9" s="44">
        <f t="shared" si="4"/>
        <v>113.6009808</v>
      </c>
      <c r="H9" s="45">
        <v>34.625999999999998</v>
      </c>
      <c r="I9" s="46">
        <v>1.1460000000000008</v>
      </c>
      <c r="J9" s="47">
        <f t="shared" si="0"/>
        <v>1.1460000000000008</v>
      </c>
      <c r="K9" s="5">
        <f t="shared" si="1"/>
        <v>0.91629073187415511</v>
      </c>
      <c r="L9" s="5">
        <f t="shared" si="5"/>
        <v>0.22314355131420982</v>
      </c>
      <c r="M9" s="5">
        <f t="shared" si="6"/>
        <v>0.18232155679395468</v>
      </c>
      <c r="N9" s="5">
        <f t="shared" si="2"/>
        <v>0.19899999999999807</v>
      </c>
      <c r="O9" s="5">
        <f t="shared" si="3"/>
        <v>0.19200000000000017</v>
      </c>
      <c r="P9" s="9">
        <f t="shared" si="7"/>
        <v>0.98056241960543578</v>
      </c>
      <c r="Q9" s="9"/>
      <c r="R9" s="5">
        <f>K12-K9</f>
        <v>0.47000362924573547</v>
      </c>
      <c r="S9" s="8">
        <f>K15-K12</f>
        <v>0.40546510810816438</v>
      </c>
      <c r="T9" s="10">
        <f>I12-I9</f>
        <v>0.5590000000000046</v>
      </c>
      <c r="U9" s="8">
        <f>I15-I12</f>
        <v>0.66699999999999449</v>
      </c>
      <c r="V9">
        <f>(((T9/R9)*S9)+((U9/S9)*R9))/(R9+S9)</f>
        <v>1.4339842605661735</v>
      </c>
      <c r="W9">
        <f>(P12-P9)/(K12-K9)</f>
        <v>1.0185800538220762</v>
      </c>
      <c r="X9" s="70"/>
      <c r="Y9" s="67"/>
    </row>
    <row r="10" spans="1:39">
      <c r="A10" s="40">
        <v>3</v>
      </c>
      <c r="B10" s="41" t="s">
        <v>47</v>
      </c>
      <c r="C10" s="41" t="s">
        <v>47</v>
      </c>
      <c r="D10" s="43"/>
      <c r="E10" s="43"/>
      <c r="F10" s="43"/>
      <c r="G10" s="44">
        <f t="shared" si="4"/>
        <v>114.2308944</v>
      </c>
      <c r="H10" s="45">
        <v>34.817999999999998</v>
      </c>
      <c r="I10" s="46">
        <v>1.338000000000001</v>
      </c>
      <c r="J10" s="47">
        <f t="shared" si="0"/>
        <v>1.338000000000001</v>
      </c>
      <c r="K10" s="5">
        <f t="shared" si="1"/>
        <v>1.0986122886681098</v>
      </c>
      <c r="L10" s="5">
        <f t="shared" si="5"/>
        <v>0.18232155679395468</v>
      </c>
      <c r="M10" s="5">
        <f t="shared" si="6"/>
        <v>0.15415067982725827</v>
      </c>
      <c r="N10" s="5">
        <f t="shared" si="2"/>
        <v>0.19200000000000017</v>
      </c>
      <c r="O10" s="5">
        <f t="shared" si="3"/>
        <v>0.18900000000000006</v>
      </c>
      <c r="P10" s="9">
        <f t="shared" si="7"/>
        <v>1.1468204477850725</v>
      </c>
      <c r="Q10" s="9"/>
      <c r="R10" s="9"/>
      <c r="U10" s="8"/>
      <c r="X10" s="70"/>
      <c r="Y10" s="67"/>
    </row>
    <row r="11" spans="1:39">
      <c r="A11" s="40">
        <v>3.5</v>
      </c>
      <c r="B11" s="41" t="s">
        <v>47</v>
      </c>
      <c r="C11" s="41" t="s">
        <v>47</v>
      </c>
      <c r="D11" s="43"/>
      <c r="E11" s="43"/>
      <c r="F11" s="43"/>
      <c r="G11" s="44">
        <f t="shared" si="4"/>
        <v>114.85096559999999</v>
      </c>
      <c r="H11" s="45">
        <v>35.006999999999998</v>
      </c>
      <c r="I11" s="46">
        <v>1.527000000000001</v>
      </c>
      <c r="J11" s="47">
        <f t="shared" si="0"/>
        <v>1.527000000000001</v>
      </c>
      <c r="K11" s="5">
        <f t="shared" si="1"/>
        <v>1.2527629684953681</v>
      </c>
      <c r="L11" s="5">
        <f t="shared" si="5"/>
        <v>0.15415067982725827</v>
      </c>
      <c r="M11" s="5">
        <f t="shared" si="6"/>
        <v>0.13353139262452252</v>
      </c>
      <c r="N11" s="5">
        <f t="shared" si="2"/>
        <v>0.18900000000000006</v>
      </c>
      <c r="O11" s="5">
        <f t="shared" si="3"/>
        <v>0.17800000000000438</v>
      </c>
      <c r="P11" s="9">
        <f t="shared" si="7"/>
        <v>1.2833791251826991</v>
      </c>
      <c r="Q11" s="9"/>
      <c r="R11" s="9"/>
      <c r="U11" s="8"/>
      <c r="X11" s="70"/>
      <c r="Y11" s="67"/>
    </row>
    <row r="12" spans="1:39">
      <c r="A12" s="40">
        <v>4</v>
      </c>
      <c r="B12" s="41" t="s">
        <v>47</v>
      </c>
      <c r="C12" s="41" t="s">
        <v>47</v>
      </c>
      <c r="D12" s="43"/>
      <c r="E12" s="43"/>
      <c r="F12" s="43"/>
      <c r="G12" s="44">
        <f t="shared" si="4"/>
        <v>115.43494800000002</v>
      </c>
      <c r="H12" s="45">
        <v>35.185000000000002</v>
      </c>
      <c r="I12" s="46">
        <v>1.7050000000000054</v>
      </c>
      <c r="J12" s="47">
        <f t="shared" si="0"/>
        <v>1.7050000000000054</v>
      </c>
      <c r="K12" s="5">
        <f t="shared" si="1"/>
        <v>1.3862943611198906</v>
      </c>
      <c r="L12" s="5">
        <f t="shared" si="5"/>
        <v>0.13353139262452252</v>
      </c>
      <c r="M12" s="5">
        <f t="shared" si="6"/>
        <v>0.11778303565638359</v>
      </c>
      <c r="N12" s="5">
        <f t="shared" si="2"/>
        <v>0.17800000000000438</v>
      </c>
      <c r="O12" s="5">
        <f t="shared" si="3"/>
        <v>0.18499999999999517</v>
      </c>
      <c r="P12" s="9">
        <f t="shared" si="7"/>
        <v>1.4592987415791281</v>
      </c>
      <c r="Q12" s="9"/>
      <c r="R12" s="5">
        <f>K15-K12</f>
        <v>0.40546510810816438</v>
      </c>
      <c r="S12" s="8">
        <f>K18-K15</f>
        <v>0.40546510810816461</v>
      </c>
      <c r="T12" s="10">
        <f>I15-I12</f>
        <v>0.66699999999999449</v>
      </c>
      <c r="U12" s="8">
        <f>I18-I15</f>
        <v>0.88400000000000034</v>
      </c>
      <c r="V12">
        <f>(((T12/R12)*S12)+((U12/S12)*R12))/(R12+S12)</f>
        <v>1.9126183350729158</v>
      </c>
      <c r="W12">
        <f>(P15-P12)/(K15-K12)</f>
        <v>1.0827671865473514</v>
      </c>
      <c r="X12" s="70"/>
      <c r="Y12" s="67"/>
    </row>
    <row r="13" spans="1:39">
      <c r="A13" s="40">
        <v>4.5</v>
      </c>
      <c r="B13" s="41" t="s">
        <v>47</v>
      </c>
      <c r="C13" s="41" t="s">
        <v>47</v>
      </c>
      <c r="D13" s="43"/>
      <c r="E13" s="43"/>
      <c r="F13" s="43"/>
      <c r="G13" s="44">
        <f t="shared" si="4"/>
        <v>116.04189599999999</v>
      </c>
      <c r="H13" s="45">
        <v>35.369999999999997</v>
      </c>
      <c r="I13" s="46">
        <v>1.8900000000000006</v>
      </c>
      <c r="J13" s="47">
        <f t="shared" si="0"/>
        <v>1.8900000000000006</v>
      </c>
      <c r="K13" s="5">
        <f t="shared" si="1"/>
        <v>1.5040773967762742</v>
      </c>
      <c r="L13" s="5">
        <f t="shared" si="5"/>
        <v>0.11778303565638359</v>
      </c>
      <c r="M13" s="5">
        <f t="shared" si="6"/>
        <v>0.10536051565782611</v>
      </c>
      <c r="N13" s="5">
        <f t="shared" si="2"/>
        <v>0.18499999999999517</v>
      </c>
      <c r="O13" s="5">
        <f t="shared" si="3"/>
        <v>0.15600000000000591</v>
      </c>
      <c r="P13" s="9">
        <f t="shared" si="7"/>
        <v>1.5231509044018001</v>
      </c>
      <c r="Q13" s="9"/>
      <c r="R13" s="9"/>
      <c r="U13" s="8"/>
      <c r="X13" s="70"/>
      <c r="Y13" s="67"/>
    </row>
    <row r="14" spans="1:39">
      <c r="A14" s="40">
        <v>5</v>
      </c>
      <c r="B14" s="41" t="s">
        <v>47</v>
      </c>
      <c r="C14" s="41" t="s">
        <v>47</v>
      </c>
      <c r="D14" s="43"/>
      <c r="E14" s="43"/>
      <c r="F14" s="43"/>
      <c r="G14" s="44">
        <f t="shared" si="4"/>
        <v>116.55370080000002</v>
      </c>
      <c r="H14" s="45">
        <v>35.526000000000003</v>
      </c>
      <c r="I14" s="46">
        <v>2.0460000000000065</v>
      </c>
      <c r="J14" s="47">
        <f t="shared" si="0"/>
        <v>2.0460000000000065</v>
      </c>
      <c r="K14" s="5">
        <f t="shared" si="1"/>
        <v>1.6094379124341003</v>
      </c>
      <c r="L14" s="5">
        <f t="shared" si="5"/>
        <v>0.10536051565782611</v>
      </c>
      <c r="M14" s="5">
        <f t="shared" si="6"/>
        <v>0.18232155679395468</v>
      </c>
      <c r="N14" s="5">
        <f t="shared" si="2"/>
        <v>0.15600000000000591</v>
      </c>
      <c r="O14" s="5">
        <f t="shared" si="3"/>
        <v>0.32599999999999341</v>
      </c>
      <c r="P14" s="9">
        <f t="shared" si="7"/>
        <v>1.5932195621572118</v>
      </c>
      <c r="Q14" s="9"/>
      <c r="R14" s="9"/>
      <c r="U14" s="8"/>
      <c r="X14" s="70"/>
      <c r="Y14" s="67"/>
    </row>
    <row r="15" spans="1:39">
      <c r="A15" s="40">
        <v>6</v>
      </c>
      <c r="B15" s="41" t="s">
        <v>47</v>
      </c>
      <c r="C15" s="41" t="s">
        <v>47</v>
      </c>
      <c r="D15" s="43"/>
      <c r="E15" s="43"/>
      <c r="F15" s="43"/>
      <c r="G15" s="44">
        <f t="shared" si="4"/>
        <v>117.6232416</v>
      </c>
      <c r="H15" s="45">
        <v>35.851999999999997</v>
      </c>
      <c r="I15" s="46">
        <v>2.3719999999999999</v>
      </c>
      <c r="J15" s="47">
        <f t="shared" si="0"/>
        <v>2.3719999999999999</v>
      </c>
      <c r="K15" s="5">
        <f t="shared" si="1"/>
        <v>1.791759469228055</v>
      </c>
      <c r="L15" s="5">
        <f t="shared" si="5"/>
        <v>0.18232155679395468</v>
      </c>
      <c r="M15" s="5">
        <f t="shared" si="6"/>
        <v>0.15415067982725827</v>
      </c>
      <c r="N15" s="5">
        <f t="shared" si="2"/>
        <v>0.32599999999999341</v>
      </c>
      <c r="O15" s="5">
        <f t="shared" si="3"/>
        <v>0.30700000000000216</v>
      </c>
      <c r="P15" s="9">
        <f t="shared" si="7"/>
        <v>1.8983230559285229</v>
      </c>
      <c r="Q15" s="9"/>
      <c r="R15" s="5">
        <f>K18-K15</f>
        <v>0.40546510810816461</v>
      </c>
      <c r="S15" s="8">
        <f>K21-K18</f>
        <v>0.28768207245178079</v>
      </c>
      <c r="T15" s="10">
        <f>I18-I15</f>
        <v>0.88400000000000034</v>
      </c>
      <c r="U15" s="8">
        <f>I21-I18</f>
        <v>0.79100000000000392</v>
      </c>
      <c r="V15">
        <f>(((T15/R15)*S15)+((U15/S15)*R15))/(R15+S15)</f>
        <v>2.5132611292064864</v>
      </c>
      <c r="W15">
        <f>(P18-P15)/(K18-K15)</f>
        <v>1.536191239428913</v>
      </c>
      <c r="X15" s="70"/>
      <c r="Y15" s="67"/>
    </row>
    <row r="16" spans="1:39">
      <c r="A16" s="40">
        <v>7</v>
      </c>
      <c r="B16" s="41" t="s">
        <v>47</v>
      </c>
      <c r="C16" s="41" t="s">
        <v>47</v>
      </c>
      <c r="D16" s="43"/>
      <c r="E16" s="43"/>
      <c r="F16" s="43"/>
      <c r="G16" s="44">
        <f t="shared" si="4"/>
        <v>118.63044720000001</v>
      </c>
      <c r="H16" s="45">
        <v>36.158999999999999</v>
      </c>
      <c r="I16" s="46">
        <v>2.679000000000002</v>
      </c>
      <c r="J16" s="47">
        <f t="shared" si="0"/>
        <v>2.679000000000002</v>
      </c>
      <c r="K16" s="5">
        <f t="shared" si="1"/>
        <v>1.9459101490553132</v>
      </c>
      <c r="L16" s="5">
        <f t="shared" si="5"/>
        <v>0.15415067982725827</v>
      </c>
      <c r="M16" s="5">
        <f t="shared" si="6"/>
        <v>0.13353139262452252</v>
      </c>
      <c r="N16" s="5">
        <f t="shared" si="2"/>
        <v>0.30700000000000216</v>
      </c>
      <c r="O16" s="5">
        <f t="shared" si="3"/>
        <v>0.29299999999999926</v>
      </c>
      <c r="P16" s="9">
        <f t="shared" si="7"/>
        <v>2.1001627516820167</v>
      </c>
      <c r="Q16" s="9"/>
      <c r="R16" s="9"/>
      <c r="U16" s="8"/>
      <c r="X16" s="70"/>
      <c r="Y16" s="67"/>
    </row>
    <row r="17" spans="1:27">
      <c r="A17" s="40">
        <v>8</v>
      </c>
      <c r="B17" s="41" t="s">
        <v>47</v>
      </c>
      <c r="C17" s="41" t="s">
        <v>47</v>
      </c>
      <c r="D17" s="43"/>
      <c r="E17" s="43"/>
      <c r="F17" s="43"/>
      <c r="G17" s="44">
        <f t="shared" si="4"/>
        <v>119.5917216</v>
      </c>
      <c r="H17" s="45">
        <v>36.451999999999998</v>
      </c>
      <c r="I17" s="46">
        <v>2.9720000000000013</v>
      </c>
      <c r="J17" s="47">
        <f t="shared" si="0"/>
        <v>2.9720000000000013</v>
      </c>
      <c r="K17" s="5">
        <f t="shared" si="1"/>
        <v>2.0794415416798357</v>
      </c>
      <c r="L17" s="5">
        <f t="shared" si="5"/>
        <v>0.13353139262452252</v>
      </c>
      <c r="M17" s="5">
        <f t="shared" si="6"/>
        <v>0.11778303565638382</v>
      </c>
      <c r="N17" s="5">
        <f t="shared" si="2"/>
        <v>0.29299999999999926</v>
      </c>
      <c r="O17" s="5">
        <f t="shared" si="3"/>
        <v>0.28399999999999892</v>
      </c>
      <c r="P17" s="9">
        <f t="shared" si="7"/>
        <v>2.3095250237361911</v>
      </c>
      <c r="Q17" s="9"/>
      <c r="R17" s="9"/>
      <c r="U17" s="8"/>
      <c r="X17" s="70"/>
      <c r="Y17" s="67"/>
    </row>
    <row r="18" spans="1:27">
      <c r="A18" s="40">
        <v>9</v>
      </c>
      <c r="B18" s="41" t="s">
        <v>47</v>
      </c>
      <c r="C18" s="41" t="s">
        <v>47</v>
      </c>
      <c r="D18" s="43"/>
      <c r="E18" s="43"/>
      <c r="F18" s="43"/>
      <c r="G18" s="44">
        <f t="shared" si="4"/>
        <v>120.5234688</v>
      </c>
      <c r="H18" s="45">
        <v>36.735999999999997</v>
      </c>
      <c r="I18" s="46">
        <v>3.2560000000000002</v>
      </c>
      <c r="J18" s="47">
        <f t="shared" si="0"/>
        <v>3.2560000000000002</v>
      </c>
      <c r="K18" s="5">
        <f t="shared" si="1"/>
        <v>2.1972245773362196</v>
      </c>
      <c r="L18" s="5">
        <f t="shared" si="5"/>
        <v>0.11778303565638382</v>
      </c>
      <c r="M18" s="5">
        <f t="shared" si="6"/>
        <v>0.10536051565782634</v>
      </c>
      <c r="N18" s="5">
        <f t="shared" si="2"/>
        <v>0.28399999999999892</v>
      </c>
      <c r="O18" s="5">
        <f t="shared" si="3"/>
        <v>0.27600000000000335</v>
      </c>
      <c r="P18" s="9">
        <f t="shared" si="7"/>
        <v>2.5211950028983825</v>
      </c>
      <c r="Q18" s="9"/>
      <c r="R18" s="5">
        <f>K21-K18</f>
        <v>0.28768207245178079</v>
      </c>
      <c r="S18" s="8">
        <f>K24-K21</f>
        <v>0.22314355131420971</v>
      </c>
      <c r="T18" s="10">
        <f>I21-I18</f>
        <v>0.79100000000000392</v>
      </c>
      <c r="U18" s="8">
        <f>I24-I21</f>
        <v>0.71099999999999852</v>
      </c>
      <c r="V18">
        <f>(((T18/R18)*S18)+((U18/S18)*R18))/(R18+S18)</f>
        <v>2.9955147518221144</v>
      </c>
      <c r="W18">
        <f>(P21-P18)/(K21-K18)</f>
        <v>1.5598665972749177</v>
      </c>
      <c r="X18" s="70"/>
      <c r="Y18" s="67"/>
    </row>
    <row r="19" spans="1:27">
      <c r="A19" s="40">
        <v>10</v>
      </c>
      <c r="B19" s="41" t="s">
        <v>47</v>
      </c>
      <c r="C19" s="41" t="s">
        <v>47</v>
      </c>
      <c r="D19" s="43"/>
      <c r="E19" s="43"/>
      <c r="F19" s="43"/>
      <c r="G19" s="44">
        <f t="shared" si="4"/>
        <v>121.4289696</v>
      </c>
      <c r="H19" s="45">
        <v>37.012</v>
      </c>
      <c r="I19" s="46">
        <v>3.5320000000000036</v>
      </c>
      <c r="J19" s="47">
        <f t="shared" si="0"/>
        <v>3.5320000000000036</v>
      </c>
      <c r="K19" s="5">
        <f t="shared" si="1"/>
        <v>2.3025850929940459</v>
      </c>
      <c r="L19" s="5">
        <f t="shared" si="5"/>
        <v>0.10536051565782634</v>
      </c>
      <c r="M19" s="5">
        <f t="shared" si="6"/>
        <v>9.5310179804324768E-2</v>
      </c>
      <c r="N19" s="5">
        <f t="shared" si="2"/>
        <v>0.27600000000000335</v>
      </c>
      <c r="O19" s="5">
        <f t="shared" si="3"/>
        <v>0.2640000000000029</v>
      </c>
      <c r="P19" s="9">
        <f t="shared" si="7"/>
        <v>2.6985047763356063</v>
      </c>
      <c r="Q19" s="9"/>
      <c r="R19" s="9"/>
      <c r="U19" s="8"/>
      <c r="X19" s="70"/>
      <c r="Y19" s="67"/>
    </row>
    <row r="20" spans="1:27">
      <c r="A20" s="40">
        <v>11</v>
      </c>
      <c r="B20" s="41" t="s">
        <v>47</v>
      </c>
      <c r="C20" s="41" t="s">
        <v>47</v>
      </c>
      <c r="D20" s="43"/>
      <c r="E20" s="43"/>
      <c r="F20" s="43"/>
      <c r="G20" s="44">
        <f t="shared" si="4"/>
        <v>122.29510080000001</v>
      </c>
      <c r="H20" s="45">
        <v>37.276000000000003</v>
      </c>
      <c r="I20" s="46">
        <v>3.7960000000000065</v>
      </c>
      <c r="J20" s="47">
        <f t="shared" si="0"/>
        <v>3.7960000000000065</v>
      </c>
      <c r="K20" s="5">
        <f t="shared" si="1"/>
        <v>2.3978952727983707</v>
      </c>
      <c r="L20" s="5">
        <f t="shared" si="5"/>
        <v>9.5310179804324768E-2</v>
      </c>
      <c r="M20" s="5">
        <f t="shared" si="6"/>
        <v>8.7011376989629685E-2</v>
      </c>
      <c r="N20" s="5">
        <f t="shared" si="2"/>
        <v>0.2640000000000029</v>
      </c>
      <c r="O20" s="5">
        <f t="shared" si="3"/>
        <v>0.25099999999999767</v>
      </c>
      <c r="P20" s="9">
        <f t="shared" si="7"/>
        <v>2.8299040369875694</v>
      </c>
      <c r="Q20" s="9"/>
      <c r="R20" s="9"/>
      <c r="U20" s="8"/>
      <c r="X20" s="70"/>
      <c r="Y20" s="67"/>
    </row>
    <row r="21" spans="1:27">
      <c r="A21" s="40">
        <v>12</v>
      </c>
      <c r="B21" s="41" t="s">
        <v>47</v>
      </c>
      <c r="C21" s="41" t="s">
        <v>47</v>
      </c>
      <c r="D21" s="43"/>
      <c r="E21" s="43"/>
      <c r="F21" s="43"/>
      <c r="G21" s="44">
        <f t="shared" si="4"/>
        <v>123.11858160000001</v>
      </c>
      <c r="H21" s="45">
        <v>37.527000000000001</v>
      </c>
      <c r="I21" s="46">
        <v>4.0470000000000041</v>
      </c>
      <c r="J21" s="47">
        <f t="shared" si="0"/>
        <v>4.0470000000000041</v>
      </c>
      <c r="K21" s="5">
        <f t="shared" si="1"/>
        <v>2.4849066497880004</v>
      </c>
      <c r="L21" s="5">
        <f t="shared" si="5"/>
        <v>8.7011376989629685E-2</v>
      </c>
      <c r="M21" s="5">
        <f t="shared" si="6"/>
        <v>8.0042707673536384E-2</v>
      </c>
      <c r="N21" s="5">
        <f t="shared" si="2"/>
        <v>0.25099999999999767</v>
      </c>
      <c r="O21" s="5">
        <f t="shared" si="3"/>
        <v>0.24399999999999977</v>
      </c>
      <c r="P21" s="9">
        <f t="shared" si="7"/>
        <v>2.9699406583507382</v>
      </c>
      <c r="Q21" s="9"/>
      <c r="R21" s="5">
        <f>K24-K21</f>
        <v>0.22314355131420971</v>
      </c>
      <c r="S21" s="8">
        <f>K27-K24</f>
        <v>0.6931471805599454</v>
      </c>
      <c r="T21" s="10">
        <f>I24-I21</f>
        <v>0.71099999999999852</v>
      </c>
      <c r="U21" s="8">
        <f>I27-I24</f>
        <v>2.6940000000000026</v>
      </c>
      <c r="V21">
        <f>(((T21/R21)*S21)+((U21/S21)*R21))/(R21+S21)</f>
        <v>3.3568406895305412</v>
      </c>
      <c r="W21">
        <f>(P24-P21)/(K24-K21)</f>
        <v>2.2076000973775778</v>
      </c>
      <c r="X21" s="70"/>
      <c r="Y21" s="67"/>
    </row>
    <row r="22" spans="1:27">
      <c r="A22" s="40">
        <v>13</v>
      </c>
      <c r="B22" s="41" t="s">
        <v>47</v>
      </c>
      <c r="C22" s="41" t="s">
        <v>47</v>
      </c>
      <c r="D22" s="43"/>
      <c r="E22" s="43"/>
      <c r="F22" s="43"/>
      <c r="G22" s="44">
        <f t="shared" si="4"/>
        <v>123.91909680000001</v>
      </c>
      <c r="H22" s="45">
        <v>37.771000000000001</v>
      </c>
      <c r="I22" s="46">
        <v>4.2910000000000039</v>
      </c>
      <c r="J22" s="47">
        <f t="shared" si="0"/>
        <v>4.2910000000000039</v>
      </c>
      <c r="K22" s="5">
        <f t="shared" si="1"/>
        <v>2.5649493574615367</v>
      </c>
      <c r="L22" s="5">
        <f t="shared" si="5"/>
        <v>8.0042707673536384E-2</v>
      </c>
      <c r="M22" s="5">
        <f t="shared" si="6"/>
        <v>7.4107972153721668E-2</v>
      </c>
      <c r="N22" s="5">
        <f t="shared" si="2"/>
        <v>0.24399999999999977</v>
      </c>
      <c r="O22" s="5">
        <f t="shared" si="3"/>
        <v>0.22999999999999687</v>
      </c>
      <c r="P22" s="9">
        <f t="shared" si="7"/>
        <v>3.0770389076489439</v>
      </c>
      <c r="Q22" s="9"/>
      <c r="R22" s="9"/>
      <c r="U22" s="8"/>
      <c r="X22" s="70"/>
      <c r="Y22" s="67"/>
      <c r="AA22" s="36"/>
    </row>
    <row r="23" spans="1:27">
      <c r="A23" s="40">
        <v>14</v>
      </c>
      <c r="B23" s="41" t="s">
        <v>47</v>
      </c>
      <c r="C23" s="41" t="s">
        <v>47</v>
      </c>
      <c r="D23" s="43"/>
      <c r="E23" s="43"/>
      <c r="F23" s="43"/>
      <c r="G23" s="44">
        <f t="shared" si="4"/>
        <v>124.6736808</v>
      </c>
      <c r="H23" s="45">
        <v>38.000999999999998</v>
      </c>
      <c r="I23" s="46">
        <v>4.5210000000000008</v>
      </c>
      <c r="J23" s="47">
        <f t="shared" si="0"/>
        <v>4.5210000000000008</v>
      </c>
      <c r="K23" s="5">
        <f t="shared" si="1"/>
        <v>2.6390573296152584</v>
      </c>
      <c r="L23" s="5">
        <f t="shared" si="5"/>
        <v>7.4107972153721668E-2</v>
      </c>
      <c r="M23" s="5">
        <f t="shared" si="6"/>
        <v>6.8992871486951657E-2</v>
      </c>
      <c r="N23" s="5">
        <f t="shared" si="2"/>
        <v>0.22999999999999687</v>
      </c>
      <c r="O23" s="5">
        <f t="shared" si="3"/>
        <v>0.23700000000000188</v>
      </c>
      <c r="P23" s="9">
        <f t="shared" si="7"/>
        <v>3.2752843341433056</v>
      </c>
      <c r="Q23" s="9"/>
      <c r="R23" s="9"/>
      <c r="U23" s="8"/>
      <c r="X23" s="70"/>
      <c r="Y23" s="67"/>
    </row>
    <row r="24" spans="1:27">
      <c r="A24" s="40">
        <v>15</v>
      </c>
      <c r="B24" s="41" t="s">
        <v>47</v>
      </c>
      <c r="C24" s="41" t="s">
        <v>47</v>
      </c>
      <c r="D24" s="43"/>
      <c r="E24" s="43"/>
      <c r="F24" s="43"/>
      <c r="G24" s="44">
        <f t="shared" si="4"/>
        <v>125.4512304</v>
      </c>
      <c r="H24" s="45">
        <v>38.238</v>
      </c>
      <c r="I24" s="46">
        <v>4.7580000000000027</v>
      </c>
      <c r="J24" s="47">
        <f t="shared" si="0"/>
        <v>4.7580000000000027</v>
      </c>
      <c r="K24" s="5">
        <f t="shared" si="1"/>
        <v>2.7080502011022101</v>
      </c>
      <c r="L24" s="5">
        <f t="shared" si="5"/>
        <v>6.8992871486951657E-2</v>
      </c>
      <c r="M24" s="5">
        <f t="shared" si="6"/>
        <v>0.28768207245178079</v>
      </c>
      <c r="N24" s="5">
        <f t="shared" si="2"/>
        <v>0.23700000000000188</v>
      </c>
      <c r="O24" s="5">
        <f t="shared" si="3"/>
        <v>1.0290000000000035</v>
      </c>
      <c r="P24" s="9">
        <f t="shared" si="7"/>
        <v>3.462552383961166</v>
      </c>
      <c r="Q24" s="9"/>
      <c r="R24" s="5">
        <f>K27-K24</f>
        <v>0.6931471805599454</v>
      </c>
      <c r="S24" s="8">
        <f>K30-K27</f>
        <v>0.40546510810816416</v>
      </c>
      <c r="T24" s="10">
        <f>I27-I24</f>
        <v>2.6940000000000026</v>
      </c>
      <c r="U24" s="8">
        <f>I30-I27</f>
        <v>1.8109999999999999</v>
      </c>
      <c r="V24">
        <f>(((T24/R24)*S24)+((U24/S24)*R24))/(R24+S24)</f>
        <v>4.252468294564685</v>
      </c>
      <c r="W24">
        <f>(P27-P24)/(K27-K24)</f>
        <v>1.3799930421065185</v>
      </c>
      <c r="X24" s="70"/>
      <c r="Y24" s="67"/>
    </row>
    <row r="25" spans="1:27">
      <c r="A25" s="40">
        <v>20</v>
      </c>
      <c r="B25" s="41" t="s">
        <v>47</v>
      </c>
      <c r="C25" s="41" t="s">
        <v>47</v>
      </c>
      <c r="D25" s="43"/>
      <c r="E25" s="43"/>
      <c r="F25" s="43"/>
      <c r="G25" s="44">
        <f t="shared" si="4"/>
        <v>128.82717360000001</v>
      </c>
      <c r="H25" s="45">
        <v>39.267000000000003</v>
      </c>
      <c r="I25" s="46">
        <v>5.7870000000000061</v>
      </c>
      <c r="J25" s="47">
        <f t="shared" si="0"/>
        <v>5.7870000000000061</v>
      </c>
      <c r="K25" s="5">
        <f t="shared" si="1"/>
        <v>2.9957322735539909</v>
      </c>
      <c r="L25" s="5">
        <f t="shared" si="5"/>
        <v>0.28768207245178079</v>
      </c>
      <c r="M25" s="5">
        <f t="shared" si="6"/>
        <v>0.22314355131420971</v>
      </c>
      <c r="N25" s="5">
        <f t="shared" si="2"/>
        <v>1.0290000000000035</v>
      </c>
      <c r="O25" s="5">
        <f t="shared" si="3"/>
        <v>0.87999999999999545</v>
      </c>
      <c r="P25" s="9">
        <f t="shared" si="7"/>
        <v>3.7834275300404352</v>
      </c>
      <c r="Q25" s="9"/>
      <c r="R25" s="9"/>
      <c r="U25" s="8"/>
      <c r="X25" s="70"/>
      <c r="Y25" s="67"/>
    </row>
    <row r="26" spans="1:27">
      <c r="A26" s="40">
        <v>25</v>
      </c>
      <c r="B26" s="41" t="s">
        <v>47</v>
      </c>
      <c r="C26" s="41" t="s">
        <v>47</v>
      </c>
      <c r="D26" s="43"/>
      <c r="E26" s="43"/>
      <c r="F26" s="43"/>
      <c r="G26" s="44">
        <f t="shared" si="4"/>
        <v>131.7142776</v>
      </c>
      <c r="H26" s="45">
        <v>40.146999999999998</v>
      </c>
      <c r="I26" s="46">
        <v>6.6670000000000016</v>
      </c>
      <c r="J26" s="47">
        <f t="shared" si="0"/>
        <v>6.6670000000000016</v>
      </c>
      <c r="K26" s="5">
        <f t="shared" si="1"/>
        <v>3.2188758248682006</v>
      </c>
      <c r="L26" s="5">
        <f t="shared" si="5"/>
        <v>0.22314355131420971</v>
      </c>
      <c r="M26" s="5">
        <f t="shared" si="6"/>
        <v>0.1823215567939549</v>
      </c>
      <c r="N26" s="5">
        <f t="shared" si="2"/>
        <v>0.87999999999999545</v>
      </c>
      <c r="O26" s="5">
        <f t="shared" si="3"/>
        <v>0.78500000000000369</v>
      </c>
      <c r="P26" s="9">
        <f t="shared" si="7"/>
        <v>4.1428341727222993</v>
      </c>
      <c r="Q26" s="9"/>
      <c r="R26" s="9"/>
      <c r="U26" s="8"/>
      <c r="X26" s="70"/>
      <c r="Y26" s="67"/>
      <c r="Z26" s="36"/>
    </row>
    <row r="27" spans="1:27">
      <c r="A27" s="40">
        <v>30</v>
      </c>
      <c r="B27" s="41" t="s">
        <v>47</v>
      </c>
      <c r="C27" s="41" t="s">
        <v>47</v>
      </c>
      <c r="D27" s="43"/>
      <c r="E27" s="43"/>
      <c r="F27" s="43"/>
      <c r="G27" s="44">
        <f t="shared" si="4"/>
        <v>134.28970560000002</v>
      </c>
      <c r="H27" s="45">
        <v>40.932000000000002</v>
      </c>
      <c r="I27" s="46">
        <v>7.4520000000000053</v>
      </c>
      <c r="J27" s="47">
        <f t="shared" si="0"/>
        <v>7.4520000000000053</v>
      </c>
      <c r="K27" s="5">
        <f t="shared" si="1"/>
        <v>3.4011973816621555</v>
      </c>
      <c r="L27" s="5">
        <f t="shared" si="5"/>
        <v>0.1823215567939549</v>
      </c>
      <c r="M27" s="5">
        <f t="shared" si="6"/>
        <v>0.15415067982725805</v>
      </c>
      <c r="N27" s="5">
        <f t="shared" si="2"/>
        <v>0.78500000000000369</v>
      </c>
      <c r="O27" s="5">
        <f t="shared" si="3"/>
        <v>0.69599999999999795</v>
      </c>
      <c r="P27" s="9">
        <f t="shared" si="7"/>
        <v>4.4190906702896413</v>
      </c>
      <c r="Q27" s="9"/>
      <c r="R27" s="5">
        <f>K30-K27</f>
        <v>0.40546510810816416</v>
      </c>
      <c r="S27" s="8">
        <f>K33-K30</f>
        <v>0.28768207245178079</v>
      </c>
      <c r="T27" s="10">
        <f>I30-I27</f>
        <v>1.8109999999999999</v>
      </c>
      <c r="U27" s="8">
        <f>I33-I30</f>
        <v>1.1409999999999982</v>
      </c>
      <c r="V27">
        <f>(((T27/R27)*S27)+((U27/S27)*R27))/(R27+S27)</f>
        <v>4.1738236954879939</v>
      </c>
      <c r="W27">
        <f>(P30-P27)/(K30-K27)</f>
        <v>-0.45956444511474492</v>
      </c>
      <c r="X27" s="70"/>
      <c r="Y27" s="67"/>
    </row>
    <row r="28" spans="1:27">
      <c r="A28" s="40">
        <v>35</v>
      </c>
      <c r="B28" s="41" t="s">
        <v>47</v>
      </c>
      <c r="C28" s="41" t="s">
        <v>47</v>
      </c>
      <c r="D28" s="43"/>
      <c r="E28" s="43"/>
      <c r="F28" s="43"/>
      <c r="G28" s="44">
        <f t="shared" si="4"/>
        <v>136.57314239999999</v>
      </c>
      <c r="H28" s="45">
        <v>41.628</v>
      </c>
      <c r="I28" s="46">
        <v>8.1480000000000032</v>
      </c>
      <c r="J28" s="47">
        <f t="shared" si="0"/>
        <v>8.1480000000000032</v>
      </c>
      <c r="K28" s="5">
        <f t="shared" si="1"/>
        <v>3.5553480614894135</v>
      </c>
      <c r="L28" s="5">
        <f t="shared" si="5"/>
        <v>0.15415067982725805</v>
      </c>
      <c r="M28" s="5">
        <f t="shared" si="6"/>
        <v>0.13353139262452274</v>
      </c>
      <c r="N28" s="5">
        <f t="shared" si="2"/>
        <v>0.69599999999999795</v>
      </c>
      <c r="O28" s="5">
        <f t="shared" si="3"/>
        <v>0.6039999999999992</v>
      </c>
      <c r="P28" s="9">
        <f t="shared" si="7"/>
        <v>4.5194663700550626</v>
      </c>
      <c r="Q28" s="9"/>
      <c r="R28" s="9"/>
      <c r="U28" s="8"/>
      <c r="X28" s="70"/>
      <c r="Y28" s="67"/>
    </row>
    <row r="29" spans="1:27">
      <c r="A29" s="40">
        <v>40</v>
      </c>
      <c r="B29" s="41" t="s">
        <v>47</v>
      </c>
      <c r="C29" s="41" t="s">
        <v>47</v>
      </c>
      <c r="D29" s="43"/>
      <c r="E29" s="43"/>
      <c r="F29" s="43"/>
      <c r="G29" s="44">
        <f t="shared" si="4"/>
        <v>138.55474560000002</v>
      </c>
      <c r="H29" s="45">
        <v>42.231999999999999</v>
      </c>
      <c r="I29" s="46">
        <v>8.7520000000000024</v>
      </c>
      <c r="J29" s="47">
        <f t="shared" si="0"/>
        <v>8.7520000000000024</v>
      </c>
      <c r="K29" s="5">
        <f t="shared" si="1"/>
        <v>3.6888794541139363</v>
      </c>
      <c r="L29" s="5">
        <f t="shared" si="5"/>
        <v>0.13353139262452274</v>
      </c>
      <c r="M29" s="5">
        <f t="shared" si="6"/>
        <v>0.11778303565638337</v>
      </c>
      <c r="N29" s="5">
        <f t="shared" si="2"/>
        <v>0.6039999999999992</v>
      </c>
      <c r="O29" s="5">
        <f t="shared" si="3"/>
        <v>0.51100000000000279</v>
      </c>
      <c r="P29" s="9">
        <f t="shared" si="7"/>
        <v>4.425093236578185</v>
      </c>
      <c r="Q29" s="9"/>
      <c r="R29" s="9"/>
      <c r="U29" s="8"/>
      <c r="X29" s="70"/>
      <c r="Y29" s="67"/>
    </row>
    <row r="30" spans="1:27">
      <c r="A30" s="40">
        <v>45</v>
      </c>
      <c r="B30" s="41" t="s">
        <v>47</v>
      </c>
      <c r="C30" s="41" t="s">
        <v>47</v>
      </c>
      <c r="D30" s="43"/>
      <c r="E30" s="43"/>
      <c r="F30" s="43"/>
      <c r="G30" s="44">
        <f t="shared" si="4"/>
        <v>140.23123440000001</v>
      </c>
      <c r="H30" s="45">
        <v>42.743000000000002</v>
      </c>
      <c r="I30" s="46">
        <v>9.2630000000000052</v>
      </c>
      <c r="J30" s="47">
        <f t="shared" si="0"/>
        <v>9.2630000000000052</v>
      </c>
      <c r="K30" s="5">
        <f t="shared" si="1"/>
        <v>3.8066624897703196</v>
      </c>
      <c r="L30" s="5">
        <f t="shared" si="5"/>
        <v>0.11778303565638337</v>
      </c>
      <c r="M30" s="5">
        <f t="shared" si="6"/>
        <v>0.10536051565782634</v>
      </c>
      <c r="N30" s="5">
        <f t="shared" si="2"/>
        <v>0.51100000000000279</v>
      </c>
      <c r="O30" s="5">
        <f t="shared" si="3"/>
        <v>0.43599999999999994</v>
      </c>
      <c r="P30" s="9">
        <f t="shared" si="7"/>
        <v>4.2327533228685228</v>
      </c>
      <c r="Q30" s="9"/>
      <c r="R30" s="5">
        <f>K33-K30</f>
        <v>0.28768207245178079</v>
      </c>
      <c r="S30" s="8">
        <f>K36-K33</f>
        <v>0.55961578793542266</v>
      </c>
      <c r="T30" s="10">
        <f>I33-I30</f>
        <v>1.1409999999999982</v>
      </c>
      <c r="U30" s="8">
        <f>I36-I33</f>
        <v>1.6779999999999973</v>
      </c>
      <c r="V30">
        <f>(((T30/R30)*S30)+((U30/S30)*R30))/(R30+S30)</f>
        <v>3.6376224665758823</v>
      </c>
      <c r="W30">
        <f>(P33-P30)/(K33-K30)</f>
        <v>-3.2398237031037529</v>
      </c>
      <c r="X30" s="70"/>
      <c r="Y30" s="67"/>
    </row>
    <row r="31" spans="1:27">
      <c r="A31" s="40">
        <v>50</v>
      </c>
      <c r="B31" s="41" t="s">
        <v>47</v>
      </c>
      <c r="C31" s="41" t="s">
        <v>47</v>
      </c>
      <c r="D31" s="43"/>
      <c r="E31" s="43"/>
      <c r="F31" s="43"/>
      <c r="G31" s="44">
        <f t="shared" si="4"/>
        <v>141.66166320000002</v>
      </c>
      <c r="H31" s="45">
        <v>43.179000000000002</v>
      </c>
      <c r="I31" s="46">
        <v>9.6990000000000052</v>
      </c>
      <c r="J31" s="47">
        <f t="shared" si="0"/>
        <v>9.6990000000000052</v>
      </c>
      <c r="K31" s="5">
        <f t="shared" si="1"/>
        <v>3.912023005428146</v>
      </c>
      <c r="L31" s="5">
        <f t="shared" si="5"/>
        <v>0.10536051565782634</v>
      </c>
      <c r="M31" s="5">
        <f t="shared" si="6"/>
        <v>9.5310179804325212E-2</v>
      </c>
      <c r="N31" s="5">
        <f t="shared" si="2"/>
        <v>0.43599999999999994</v>
      </c>
      <c r="O31" s="5">
        <f t="shared" si="3"/>
        <v>0.4199999999999946</v>
      </c>
      <c r="P31" s="9">
        <f t="shared" si="7"/>
        <v>4.279142169670207</v>
      </c>
      <c r="Q31" s="9"/>
      <c r="R31" s="9"/>
      <c r="U31" s="8"/>
      <c r="X31" s="70"/>
      <c r="Y31" s="67"/>
    </row>
    <row r="32" spans="1:27">
      <c r="A32" s="40">
        <v>55</v>
      </c>
      <c r="B32" s="41" t="s">
        <v>47</v>
      </c>
      <c r="C32" s="41" t="s">
        <v>47</v>
      </c>
      <c r="D32" s="43"/>
      <c r="E32" s="43"/>
      <c r="F32" s="43"/>
      <c r="G32" s="44">
        <f t="shared" si="4"/>
        <v>143.0395992</v>
      </c>
      <c r="H32" s="45">
        <v>43.598999999999997</v>
      </c>
      <c r="I32" s="46">
        <v>10.119</v>
      </c>
      <c r="J32" s="47">
        <f t="shared" si="0"/>
        <v>10.119</v>
      </c>
      <c r="K32" s="5">
        <f t="shared" si="1"/>
        <v>4.0073331852324712</v>
      </c>
      <c r="L32" s="5">
        <f>K32-K31</f>
        <v>9.5310179804325212E-2</v>
      </c>
      <c r="M32" s="5">
        <f>K33-K32</f>
        <v>8.7011376989629241E-2</v>
      </c>
      <c r="N32" s="5">
        <f t="shared" si="2"/>
        <v>0.4199999999999946</v>
      </c>
      <c r="O32" s="5">
        <f t="shared" si="3"/>
        <v>0.28500000000000369</v>
      </c>
      <c r="P32" s="9">
        <f t="shared" si="7"/>
        <v>3.8153038509954844</v>
      </c>
      <c r="Q32" s="9"/>
      <c r="R32" s="9"/>
      <c r="U32" s="8"/>
      <c r="X32" s="70"/>
      <c r="Y32" s="67"/>
    </row>
    <row r="33" spans="1:25">
      <c r="A33" s="40">
        <v>60</v>
      </c>
      <c r="B33" s="41" t="s">
        <v>47</v>
      </c>
      <c r="C33" s="41" t="s">
        <v>47</v>
      </c>
      <c r="D33" s="43"/>
      <c r="E33" s="43"/>
      <c r="F33" s="43"/>
      <c r="G33" s="44">
        <f t="shared" si="4"/>
        <v>143.97462720000001</v>
      </c>
      <c r="H33" s="45">
        <v>43.884</v>
      </c>
      <c r="I33" s="46">
        <v>10.404000000000003</v>
      </c>
      <c r="J33" s="47">
        <f t="shared" si="0"/>
        <v>10.404000000000003</v>
      </c>
      <c r="K33" s="5">
        <f t="shared" si="1"/>
        <v>4.0943445622221004</v>
      </c>
      <c r="L33" s="5">
        <f t="shared" si="5"/>
        <v>8.7011376989629241E-2</v>
      </c>
      <c r="M33" s="5">
        <f t="shared" si="6"/>
        <v>0.22314355131420971</v>
      </c>
      <c r="N33" s="5">
        <f t="shared" si="2"/>
        <v>0.28500000000000369</v>
      </c>
      <c r="O33" s="5">
        <f t="shared" si="3"/>
        <v>0.75099999999999767</v>
      </c>
      <c r="P33" s="9">
        <f t="shared" si="7"/>
        <v>3.3007141255812322</v>
      </c>
      <c r="Q33" s="9"/>
      <c r="R33" s="5">
        <f>K36-K33</f>
        <v>0.55961578793542266</v>
      </c>
      <c r="S33" s="8">
        <f>K39-K36</f>
        <v>0.53899650073268734</v>
      </c>
      <c r="T33" s="10">
        <f>I36-I33</f>
        <v>1.6779999999999973</v>
      </c>
      <c r="U33" s="8">
        <f>I39-I36</f>
        <v>1.5470000000000041</v>
      </c>
      <c r="V33">
        <f>(((T33/R33)*S33)+((U33/S33)*R33))/(R33+S33)</f>
        <v>2.9331128091565848</v>
      </c>
      <c r="W33">
        <f>(P36-P33)/(K36-K33)</f>
        <v>0.10567539243735369</v>
      </c>
      <c r="X33" s="70">
        <v>1.55</v>
      </c>
      <c r="Y33" s="67"/>
    </row>
    <row r="34" spans="1:25">
      <c r="A34" s="40">
        <v>75</v>
      </c>
      <c r="B34" s="41" t="s">
        <v>47</v>
      </c>
      <c r="C34" s="41" t="s">
        <v>47</v>
      </c>
      <c r="D34" s="43"/>
      <c r="E34" s="43"/>
      <c r="F34" s="43"/>
      <c r="G34" s="44">
        <f t="shared" si="4"/>
        <v>146.43850800000001</v>
      </c>
      <c r="H34" s="45">
        <v>44.634999999999998</v>
      </c>
      <c r="I34" s="46">
        <v>11.155000000000001</v>
      </c>
      <c r="J34" s="47">
        <f t="shared" si="0"/>
        <v>11.155000000000001</v>
      </c>
      <c r="K34" s="5">
        <f t="shared" si="1"/>
        <v>4.3174881135363101</v>
      </c>
      <c r="L34" s="5">
        <f t="shared" si="5"/>
        <v>0.22314355131420971</v>
      </c>
      <c r="M34" s="5">
        <f t="shared" si="6"/>
        <v>0.1823215567939549</v>
      </c>
      <c r="N34" s="5">
        <f t="shared" si="2"/>
        <v>0.75099999999999767</v>
      </c>
      <c r="O34" s="5">
        <f t="shared" si="3"/>
        <v>0.17099999999999937</v>
      </c>
      <c r="P34" s="9">
        <f t="shared" si="7"/>
        <v>2.0295180721648109</v>
      </c>
      <c r="Q34" s="9"/>
      <c r="R34" s="9"/>
      <c r="U34" s="8"/>
      <c r="X34" s="70"/>
      <c r="Y34" s="67"/>
    </row>
    <row r="35" spans="1:25">
      <c r="A35" s="40">
        <v>90</v>
      </c>
      <c r="B35" s="41" t="s">
        <v>47</v>
      </c>
      <c r="C35" s="41" t="s">
        <v>47</v>
      </c>
      <c r="D35" s="43"/>
      <c r="E35" s="43"/>
      <c r="F35" s="43"/>
      <c r="G35" s="44">
        <f t="shared" si="4"/>
        <v>146.99952479999999</v>
      </c>
      <c r="H35" s="45">
        <v>44.805999999999997</v>
      </c>
      <c r="I35" s="46">
        <v>11.326000000000001</v>
      </c>
      <c r="J35" s="47">
        <f t="shared" si="0"/>
        <v>11.326000000000001</v>
      </c>
      <c r="K35" s="5">
        <f t="shared" si="1"/>
        <v>4.499809670330265</v>
      </c>
      <c r="L35" s="5">
        <f t="shared" si="5"/>
        <v>0.1823215567939549</v>
      </c>
      <c r="M35" s="5">
        <f t="shared" si="6"/>
        <v>0.15415067982725805</v>
      </c>
      <c r="N35" s="5">
        <f t="shared" si="2"/>
        <v>0.17099999999999937</v>
      </c>
      <c r="O35" s="5">
        <f t="shared" si="3"/>
        <v>0.75600000000000023</v>
      </c>
      <c r="P35" s="9">
        <f t="shared" si="7"/>
        <v>3.0871392742923991</v>
      </c>
      <c r="Q35" s="9"/>
      <c r="R35" s="9"/>
      <c r="U35" s="8"/>
      <c r="X35" s="70"/>
      <c r="Y35" s="67"/>
    </row>
    <row r="36" spans="1:25">
      <c r="A36" s="40">
        <v>105</v>
      </c>
      <c r="B36" s="41" t="s">
        <v>47</v>
      </c>
      <c r="C36" s="41" t="s">
        <v>47</v>
      </c>
      <c r="D36" s="43"/>
      <c r="E36" s="43"/>
      <c r="F36" s="43"/>
      <c r="G36" s="44">
        <f t="shared" si="4"/>
        <v>149.47980960000001</v>
      </c>
      <c r="H36" s="45">
        <v>45.561999999999998</v>
      </c>
      <c r="I36" s="46">
        <v>12.082000000000001</v>
      </c>
      <c r="J36" s="47">
        <f t="shared" si="0"/>
        <v>12.082000000000001</v>
      </c>
      <c r="K36" s="5">
        <f t="shared" si="1"/>
        <v>4.6539603501575231</v>
      </c>
      <c r="L36" s="5">
        <f t="shared" si="5"/>
        <v>0.15415067982725805</v>
      </c>
      <c r="M36" s="5">
        <f t="shared" si="6"/>
        <v>0.13353139262452274</v>
      </c>
      <c r="N36" s="5">
        <f t="shared" si="2"/>
        <v>0.75600000000000023</v>
      </c>
      <c r="O36" s="5">
        <f t="shared" si="3"/>
        <v>0.27000000000000313</v>
      </c>
      <c r="P36" s="9">
        <f t="shared" si="7"/>
        <v>3.3598517435854469</v>
      </c>
      <c r="Q36" s="9"/>
      <c r="R36" s="5">
        <f>K39-K36</f>
        <v>0.53899650073268734</v>
      </c>
      <c r="S36" s="8">
        <f>K42-K39</f>
        <v>0.40546510810816461</v>
      </c>
      <c r="T36" s="10">
        <f>I39-I36</f>
        <v>1.5470000000000041</v>
      </c>
      <c r="U36" s="8">
        <f>I42-I39</f>
        <v>0.67899999999999494</v>
      </c>
      <c r="V36">
        <f>(((T36/R36)*S36)+((U36/S36)*R36))/(R36+S36)</f>
        <v>2.1878702124671676</v>
      </c>
      <c r="W36">
        <f>(P39-P36)/(K39-K36)</f>
        <v>-2.8015476648972157</v>
      </c>
      <c r="X36" s="70"/>
      <c r="Y36" s="67"/>
    </row>
    <row r="37" spans="1:25">
      <c r="A37" s="40">
        <v>120</v>
      </c>
      <c r="B37" s="41" t="s">
        <v>47</v>
      </c>
      <c r="C37" s="41" t="s">
        <v>47</v>
      </c>
      <c r="D37" s="43"/>
      <c r="E37" s="43"/>
      <c r="F37" s="43"/>
      <c r="G37" s="44">
        <f t="shared" si="4"/>
        <v>150.36562560000002</v>
      </c>
      <c r="H37" s="45">
        <v>45.832000000000001</v>
      </c>
      <c r="I37" s="46">
        <v>12.352000000000004</v>
      </c>
      <c r="J37" s="47">
        <f t="shared" ref="J37:J68" si="8">I37</f>
        <v>12.352000000000004</v>
      </c>
      <c r="K37" s="5">
        <f t="shared" ref="K37:K68" si="9">LN(A37)</f>
        <v>4.7874917427820458</v>
      </c>
      <c r="L37" s="5">
        <f t="shared" si="5"/>
        <v>0.13353139262452274</v>
      </c>
      <c r="M37" s="5">
        <f t="shared" si="6"/>
        <v>0.22314355131420971</v>
      </c>
      <c r="N37" s="5">
        <f t="shared" ref="N37:N68" si="10">I37-I36</f>
        <v>0.27000000000000313</v>
      </c>
      <c r="O37" s="5">
        <f t="shared" ref="O37:O68" si="11">I38-I37</f>
        <v>0.84299999999999642</v>
      </c>
      <c r="P37" s="9">
        <f t="shared" si="7"/>
        <v>2.6793452658452459</v>
      </c>
      <c r="Q37" s="9"/>
      <c r="R37" s="9"/>
      <c r="U37" s="8"/>
      <c r="X37" s="70">
        <v>1.71</v>
      </c>
      <c r="Y37" s="67"/>
    </row>
    <row r="38" spans="1:25">
      <c r="A38" s="40">
        <v>150</v>
      </c>
      <c r="B38" s="41" t="s">
        <v>47</v>
      </c>
      <c r="C38" s="41" t="s">
        <v>47</v>
      </c>
      <c r="D38" s="43"/>
      <c r="E38" s="43"/>
      <c r="F38" s="43"/>
      <c r="G38" s="44">
        <f t="shared" si="4"/>
        <v>153.13133999999999</v>
      </c>
      <c r="H38" s="45">
        <v>46.674999999999997</v>
      </c>
      <c r="I38" s="46">
        <v>13.195</v>
      </c>
      <c r="J38" s="47">
        <f t="shared" si="8"/>
        <v>13.195</v>
      </c>
      <c r="K38" s="5">
        <f t="shared" si="9"/>
        <v>5.0106352940962555</v>
      </c>
      <c r="L38" s="5">
        <f t="shared" si="5"/>
        <v>0.22314355131420971</v>
      </c>
      <c r="M38" s="5">
        <f t="shared" si="6"/>
        <v>0.1823215567939549</v>
      </c>
      <c r="N38" s="5">
        <f t="shared" si="10"/>
        <v>0.84299999999999642</v>
      </c>
      <c r="O38" s="5">
        <f t="shared" si="11"/>
        <v>0.4340000000000046</v>
      </c>
      <c r="P38" s="9">
        <f t="shared" si="7"/>
        <v>3.008777325109329</v>
      </c>
      <c r="Q38" s="9"/>
      <c r="R38" s="9"/>
      <c r="U38" s="8"/>
      <c r="X38" s="70"/>
      <c r="Y38" s="67"/>
    </row>
    <row r="39" spans="1:25">
      <c r="A39" s="40">
        <v>180</v>
      </c>
      <c r="B39" s="41" t="s">
        <v>47</v>
      </c>
      <c r="C39" s="41" t="s">
        <v>47</v>
      </c>
      <c r="D39" s="43"/>
      <c r="E39" s="43"/>
      <c r="F39" s="43"/>
      <c r="G39" s="44">
        <f t="shared" si="4"/>
        <v>154.55520720000001</v>
      </c>
      <c r="H39" s="45">
        <v>47.109000000000002</v>
      </c>
      <c r="I39" s="46">
        <v>13.629000000000005</v>
      </c>
      <c r="J39" s="47">
        <f t="shared" si="8"/>
        <v>13.629000000000005</v>
      </c>
      <c r="K39" s="5">
        <f t="shared" si="9"/>
        <v>5.1929568508902104</v>
      </c>
      <c r="L39" s="5">
        <f t="shared" si="5"/>
        <v>0.1823215567939549</v>
      </c>
      <c r="M39" s="5">
        <f t="shared" si="6"/>
        <v>0.15415067982725805</v>
      </c>
      <c r="N39" s="5">
        <f t="shared" si="10"/>
        <v>0.4340000000000046</v>
      </c>
      <c r="O39" s="5">
        <f t="shared" si="11"/>
        <v>0.21600000000000108</v>
      </c>
      <c r="P39" s="9">
        <f t="shared" si="7"/>
        <v>1.8498273555700162</v>
      </c>
      <c r="Q39" s="9"/>
      <c r="R39" s="5">
        <f>K42-K39</f>
        <v>0.40546510810816461</v>
      </c>
      <c r="S39" s="8">
        <f>K45-K42</f>
        <v>0.28768207245178079</v>
      </c>
      <c r="T39" s="10">
        <f>I42-I39</f>
        <v>0.67899999999999494</v>
      </c>
      <c r="U39" s="8">
        <f>I45-I42</f>
        <v>0.28800000000000381</v>
      </c>
      <c r="V39">
        <f>(((T39/R39)*S39)+((U39/S39)*R39))/(R39+S39)</f>
        <v>1.2806390814872475</v>
      </c>
      <c r="W39">
        <f>(P42-P39)/(K42-K39)</f>
        <v>-0.88701849059708882</v>
      </c>
      <c r="X39" s="70">
        <v>41</v>
      </c>
      <c r="Y39" s="67"/>
    </row>
    <row r="40" spans="1:25">
      <c r="A40" s="40">
        <v>210</v>
      </c>
      <c r="B40" s="41" t="s">
        <v>47</v>
      </c>
      <c r="C40" s="41" t="s">
        <v>47</v>
      </c>
      <c r="D40" s="43"/>
      <c r="E40" s="43"/>
      <c r="F40" s="43"/>
      <c r="G40" s="44">
        <f t="shared" si="4"/>
        <v>155.26386000000002</v>
      </c>
      <c r="H40" s="45">
        <v>47.325000000000003</v>
      </c>
      <c r="I40" s="46">
        <v>13.845000000000006</v>
      </c>
      <c r="J40" s="47">
        <f t="shared" si="8"/>
        <v>13.845000000000006</v>
      </c>
      <c r="K40" s="5">
        <f t="shared" si="9"/>
        <v>5.3471075307174685</v>
      </c>
      <c r="L40" s="5">
        <f t="shared" si="5"/>
        <v>0.15415067982725805</v>
      </c>
      <c r="M40" s="5">
        <f t="shared" si="6"/>
        <v>0.13353139262452274</v>
      </c>
      <c r="N40" s="5">
        <f t="shared" si="10"/>
        <v>0.21600000000000108</v>
      </c>
      <c r="O40" s="5">
        <f t="shared" si="11"/>
        <v>0.18499999999999517</v>
      </c>
      <c r="P40" s="9">
        <f t="shared" si="7"/>
        <v>1.3927685303730342</v>
      </c>
      <c r="Q40" s="9"/>
      <c r="R40" s="9"/>
      <c r="U40" s="8"/>
      <c r="X40" s="70"/>
      <c r="Y40" s="67"/>
    </row>
    <row r="41" spans="1:25">
      <c r="A41" s="40">
        <v>240</v>
      </c>
      <c r="B41" s="41" t="s">
        <v>47</v>
      </c>
      <c r="C41" s="41" t="s">
        <v>47</v>
      </c>
      <c r="D41" s="43"/>
      <c r="E41" s="43"/>
      <c r="F41" s="43"/>
      <c r="G41" s="44">
        <f t="shared" si="4"/>
        <v>155.87080800000001</v>
      </c>
      <c r="H41" s="45">
        <v>47.51</v>
      </c>
      <c r="I41" s="46">
        <v>14.030000000000001</v>
      </c>
      <c r="J41" s="47">
        <f t="shared" si="8"/>
        <v>14.030000000000001</v>
      </c>
      <c r="K41" s="5">
        <f t="shared" si="9"/>
        <v>5.4806389233419912</v>
      </c>
      <c r="L41" s="5">
        <f t="shared" si="5"/>
        <v>0.13353139262452274</v>
      </c>
      <c r="M41" s="5">
        <f t="shared" si="6"/>
        <v>0.11778303565638382</v>
      </c>
      <c r="N41" s="5">
        <f t="shared" si="10"/>
        <v>0.18499999999999517</v>
      </c>
      <c r="O41" s="5">
        <f t="shared" si="11"/>
        <v>0.27799999999999869</v>
      </c>
      <c r="P41" s="9">
        <f t="shared" si="7"/>
        <v>1.9034003495286902</v>
      </c>
      <c r="Q41" s="9"/>
      <c r="R41" s="9"/>
      <c r="U41" s="8"/>
      <c r="X41" s="70">
        <v>2.44</v>
      </c>
      <c r="Y41" s="67"/>
    </row>
    <row r="42" spans="1:25">
      <c r="A42" s="40">
        <v>270</v>
      </c>
      <c r="B42" s="41" t="s">
        <v>47</v>
      </c>
      <c r="C42" s="41" t="s">
        <v>47</v>
      </c>
      <c r="D42" s="43"/>
      <c r="E42" s="43"/>
      <c r="F42" s="43"/>
      <c r="G42" s="44">
        <f t="shared" si="4"/>
        <v>156.78287040000001</v>
      </c>
      <c r="H42" s="45">
        <v>47.787999999999997</v>
      </c>
      <c r="I42" s="46">
        <v>14.308</v>
      </c>
      <c r="J42" s="47">
        <f t="shared" si="8"/>
        <v>14.308</v>
      </c>
      <c r="K42" s="5">
        <f t="shared" si="9"/>
        <v>5.598421958998375</v>
      </c>
      <c r="L42" s="5">
        <f t="shared" si="5"/>
        <v>0.11778303565638382</v>
      </c>
      <c r="M42" s="5">
        <f t="shared" si="6"/>
        <v>0.10536051565782589</v>
      </c>
      <c r="N42" s="5">
        <f t="shared" si="10"/>
        <v>0.27799999999999869</v>
      </c>
      <c r="O42" s="5">
        <f t="shared" si="11"/>
        <v>7.5000000000002842E-2</v>
      </c>
      <c r="P42" s="9">
        <f t="shared" si="7"/>
        <v>1.4901723073861266</v>
      </c>
      <c r="Q42" s="9"/>
      <c r="R42" s="5">
        <f>K45-K42</f>
        <v>0.28768207245178079</v>
      </c>
      <c r="S42" s="8">
        <f>K48-K45</f>
        <v>0.22314355131420971</v>
      </c>
      <c r="T42" s="10">
        <f>I45-I42</f>
        <v>0.28800000000000381</v>
      </c>
      <c r="U42" s="8">
        <f>I48-I45</f>
        <v>-7.2000000000002728E-2</v>
      </c>
      <c r="V42">
        <f>(((T42/R42)*S42)+((U42/S42)*R42))/(R42+S42)</f>
        <v>0.25559800577932418</v>
      </c>
      <c r="W42">
        <f>(P45-P42)/(K45-K42)</f>
        <v>0.22133110815020188</v>
      </c>
      <c r="X42" s="70"/>
      <c r="Y42" s="67"/>
    </row>
    <row r="43" spans="1:25">
      <c r="A43" s="40">
        <v>300</v>
      </c>
      <c r="B43" s="41" t="s">
        <v>47</v>
      </c>
      <c r="C43" s="41" t="s">
        <v>47</v>
      </c>
      <c r="D43" s="43"/>
      <c r="E43" s="43"/>
      <c r="F43" s="43"/>
      <c r="G43" s="44">
        <f t="shared" si="4"/>
        <v>157.02893040000001</v>
      </c>
      <c r="H43" s="45">
        <v>47.863</v>
      </c>
      <c r="I43" s="46">
        <v>14.383000000000003</v>
      </c>
      <c r="J43" s="47">
        <f t="shared" si="8"/>
        <v>14.383000000000003</v>
      </c>
      <c r="K43" s="5">
        <f t="shared" si="9"/>
        <v>5.7037824746562009</v>
      </c>
      <c r="L43" s="5">
        <f t="shared" si="5"/>
        <v>0.10536051565782589</v>
      </c>
      <c r="M43" s="5">
        <f t="shared" si="6"/>
        <v>9.5310179804324768E-2</v>
      </c>
      <c r="N43" s="5">
        <f t="shared" si="10"/>
        <v>7.5000000000002842E-2</v>
      </c>
      <c r="O43" s="5">
        <f t="shared" si="11"/>
        <v>-3.0000000000001137E-3</v>
      </c>
      <c r="P43" s="9">
        <f t="shared" si="7"/>
        <v>0.32156865938687945</v>
      </c>
      <c r="Q43" s="9"/>
      <c r="R43" s="9"/>
      <c r="U43" s="8"/>
      <c r="X43" s="70">
        <v>2.86</v>
      </c>
      <c r="Y43" s="67"/>
    </row>
    <row r="44" spans="1:25">
      <c r="A44" s="40">
        <v>330</v>
      </c>
      <c r="B44" s="41" t="s">
        <v>47</v>
      </c>
      <c r="C44" s="41" t="s">
        <v>47</v>
      </c>
      <c r="D44" s="43"/>
      <c r="E44" s="43"/>
      <c r="F44" s="43"/>
      <c r="G44" s="44">
        <f t="shared" si="4"/>
        <v>157.01908800000001</v>
      </c>
      <c r="H44" s="45">
        <v>47.86</v>
      </c>
      <c r="I44" s="46">
        <v>14.380000000000003</v>
      </c>
      <c r="J44" s="47">
        <f t="shared" si="8"/>
        <v>14.380000000000003</v>
      </c>
      <c r="K44" s="5">
        <f t="shared" si="9"/>
        <v>5.7990926544605257</v>
      </c>
      <c r="L44" s="5">
        <f t="shared" si="5"/>
        <v>9.5310179804324768E-2</v>
      </c>
      <c r="M44" s="5">
        <f t="shared" si="6"/>
        <v>8.7011376989630129E-2</v>
      </c>
      <c r="N44" s="5">
        <f t="shared" si="10"/>
        <v>-3.0000000000001137E-3</v>
      </c>
      <c r="O44" s="5">
        <f t="shared" si="11"/>
        <v>0.21600000000000108</v>
      </c>
      <c r="P44" s="9">
        <f t="shared" si="7"/>
        <v>1.2826922328750785</v>
      </c>
      <c r="Q44" s="9"/>
      <c r="R44" s="9"/>
      <c r="U44" s="8"/>
      <c r="X44" s="70"/>
      <c r="Y44" s="67"/>
    </row>
    <row r="45" spans="1:25">
      <c r="A45" s="40">
        <v>360</v>
      </c>
      <c r="B45" s="41" t="s">
        <v>47</v>
      </c>
      <c r="C45" s="41" t="s">
        <v>47</v>
      </c>
      <c r="D45" s="43"/>
      <c r="E45" s="43"/>
      <c r="F45" s="43"/>
      <c r="G45" s="44">
        <f t="shared" si="4"/>
        <v>157.72774080000002</v>
      </c>
      <c r="H45" s="45">
        <v>48.076000000000001</v>
      </c>
      <c r="I45" s="46">
        <v>14.596000000000004</v>
      </c>
      <c r="J45" s="47">
        <f t="shared" si="8"/>
        <v>14.596000000000004</v>
      </c>
      <c r="K45" s="5">
        <f t="shared" si="9"/>
        <v>5.8861040314501558</v>
      </c>
      <c r="L45" s="5">
        <f t="shared" si="5"/>
        <v>8.7011376989630129E-2</v>
      </c>
      <c r="M45" s="5">
        <f t="shared" si="6"/>
        <v>8.0042707673536384E-2</v>
      </c>
      <c r="N45" s="5">
        <f t="shared" si="10"/>
        <v>0.21600000000000108</v>
      </c>
      <c r="O45" s="5">
        <f t="shared" si="11"/>
        <v>5.5999999999997385E-2</v>
      </c>
      <c r="P45" s="9">
        <f t="shared" si="7"/>
        <v>1.5538452992768259</v>
      </c>
      <c r="Q45" s="9"/>
      <c r="R45" s="5">
        <f>K48-K45</f>
        <v>0.22314355131420971</v>
      </c>
      <c r="S45" s="8">
        <f>K51-K48</f>
        <v>0.1823215567939549</v>
      </c>
      <c r="T45" s="10">
        <f>I48-I45</f>
        <v>-7.2000000000002728E-2</v>
      </c>
      <c r="U45" s="8">
        <f>I51-I48</f>
        <v>0.14300000000000068</v>
      </c>
      <c r="V45">
        <f>(((T45/R45)*S45)+((U45/S45)*R45))/(R45+S45)</f>
        <v>0.28655874322293323</v>
      </c>
      <c r="W45">
        <f>(P48-P45)/(K48-K45)</f>
        <v>-2.1515168975185555</v>
      </c>
      <c r="X45" s="70">
        <v>3.25</v>
      </c>
      <c r="Y45" s="67"/>
    </row>
    <row r="46" spans="1:25">
      <c r="A46" s="40">
        <v>390</v>
      </c>
      <c r="B46" s="41" t="s">
        <v>47</v>
      </c>
      <c r="C46" s="41" t="s">
        <v>47</v>
      </c>
      <c r="D46" s="43"/>
      <c r="E46" s="43"/>
      <c r="F46" s="43"/>
      <c r="G46" s="44">
        <f t="shared" si="4"/>
        <v>157.91146560000001</v>
      </c>
      <c r="H46" s="45">
        <v>48.131999999999998</v>
      </c>
      <c r="I46" s="46">
        <v>14.652000000000001</v>
      </c>
      <c r="J46" s="47">
        <f t="shared" si="8"/>
        <v>14.652000000000001</v>
      </c>
      <c r="K46" s="5">
        <f t="shared" si="9"/>
        <v>5.9661467391236922</v>
      </c>
      <c r="L46" s="5">
        <f t="shared" si="5"/>
        <v>8.0042707673536384E-2</v>
      </c>
      <c r="M46" s="5">
        <f t="shared" si="6"/>
        <v>7.4107972153721668E-2</v>
      </c>
      <c r="N46" s="5">
        <f t="shared" si="10"/>
        <v>5.5999999999997385E-2</v>
      </c>
      <c r="O46" s="5">
        <f t="shared" si="11"/>
        <v>-6.2999999999995282E-2</v>
      </c>
      <c r="P46" s="9">
        <f t="shared" si="7"/>
        <v>-0.10507434714749656</v>
      </c>
      <c r="Q46" s="9"/>
      <c r="R46" s="9"/>
      <c r="U46" s="8"/>
      <c r="X46" s="70"/>
      <c r="Y46" s="67"/>
    </row>
    <row r="47" spans="1:25">
      <c r="A47" s="40">
        <v>420</v>
      </c>
      <c r="B47" s="41" t="s">
        <v>47</v>
      </c>
      <c r="C47" s="41" t="s">
        <v>47</v>
      </c>
      <c r="D47" s="43"/>
      <c r="E47" s="43"/>
      <c r="F47" s="43"/>
      <c r="G47" s="44">
        <f t="shared" si="4"/>
        <v>157.70477520000003</v>
      </c>
      <c r="H47" s="45">
        <v>48.069000000000003</v>
      </c>
      <c r="I47" s="46">
        <v>14.589000000000006</v>
      </c>
      <c r="J47" s="47">
        <f t="shared" si="8"/>
        <v>14.589000000000006</v>
      </c>
      <c r="K47" s="5">
        <f t="shared" si="9"/>
        <v>6.0402547112774139</v>
      </c>
      <c r="L47" s="5">
        <f t="shared" si="5"/>
        <v>7.4107972153721668E-2</v>
      </c>
      <c r="M47" s="5">
        <f t="shared" si="6"/>
        <v>6.8992871486951657E-2</v>
      </c>
      <c r="N47" s="5">
        <f t="shared" si="10"/>
        <v>-6.2999999999995282E-2</v>
      </c>
      <c r="O47" s="5">
        <f t="shared" si="11"/>
        <v>-6.5000000000004832E-2</v>
      </c>
      <c r="P47" s="9">
        <f t="shared" si="7"/>
        <v>-0.89776317530445904</v>
      </c>
      <c r="Q47" s="9"/>
      <c r="R47" s="9"/>
      <c r="U47" s="8"/>
      <c r="X47" s="70">
        <v>3.41</v>
      </c>
      <c r="Y47" s="67"/>
    </row>
    <row r="48" spans="1:25">
      <c r="A48" s="40">
        <v>450</v>
      </c>
      <c r="B48" s="41" t="s">
        <v>47</v>
      </c>
      <c r="C48" s="41" t="s">
        <v>47</v>
      </c>
      <c r="D48" s="43"/>
      <c r="E48" s="43"/>
      <c r="F48" s="43"/>
      <c r="G48" s="44">
        <f t="shared" si="4"/>
        <v>157.49152319999999</v>
      </c>
      <c r="H48" s="45">
        <v>48.003999999999998</v>
      </c>
      <c r="I48" s="46">
        <v>14.524000000000001</v>
      </c>
      <c r="J48" s="47">
        <f t="shared" si="8"/>
        <v>14.524000000000001</v>
      </c>
      <c r="K48" s="5">
        <f t="shared" si="9"/>
        <v>6.1092475827643655</v>
      </c>
      <c r="L48" s="5">
        <f t="shared" si="5"/>
        <v>6.8992871486951657E-2</v>
      </c>
      <c r="M48" s="5">
        <f t="shared" si="6"/>
        <v>6.4538521137571081E-2</v>
      </c>
      <c r="N48" s="5">
        <f t="shared" si="10"/>
        <v>-6.5000000000004832E-2</v>
      </c>
      <c r="O48" s="5">
        <f t="shared" si="11"/>
        <v>0.1910000000000025</v>
      </c>
      <c r="P48" s="9">
        <f t="shared" si="7"/>
        <v>1.0737481780520048</v>
      </c>
      <c r="Q48" s="9"/>
      <c r="R48" s="5">
        <f>K51-K48</f>
        <v>0.1823215567939549</v>
      </c>
      <c r="S48" s="8">
        <f>K54-K51</f>
        <v>0.15415067982725805</v>
      </c>
      <c r="T48" s="10">
        <f>I51-I48</f>
        <v>0.14300000000000068</v>
      </c>
      <c r="U48" s="8">
        <f>I54-I51</f>
        <v>-1.2999999999998124E-2</v>
      </c>
      <c r="V48">
        <f>(((T48/R48)*S48)+((U48/S48)*R48))/(R48+S48)</f>
        <v>0.31363372443913756</v>
      </c>
      <c r="W48">
        <f>(P51-P48)/(K51-K48)</f>
        <v>0.32532810944492291</v>
      </c>
      <c r="X48" s="70"/>
      <c r="Y48" s="67"/>
    </row>
    <row r="49" spans="1:25">
      <c r="A49" s="40">
        <v>480</v>
      </c>
      <c r="B49" s="41" t="s">
        <v>47</v>
      </c>
      <c r="C49" s="41" t="s">
        <v>47</v>
      </c>
      <c r="D49" s="43"/>
      <c r="E49" s="43"/>
      <c r="F49" s="43"/>
      <c r="G49" s="44">
        <f t="shared" si="4"/>
        <v>158.118156</v>
      </c>
      <c r="H49" s="45">
        <v>48.195</v>
      </c>
      <c r="I49" s="46">
        <v>14.715000000000003</v>
      </c>
      <c r="J49" s="47">
        <f t="shared" si="8"/>
        <v>14.715000000000003</v>
      </c>
      <c r="K49" s="5">
        <f t="shared" si="9"/>
        <v>6.1737861039019366</v>
      </c>
      <c r="L49" s="5">
        <f t="shared" si="5"/>
        <v>6.4538521137571081E-2</v>
      </c>
      <c r="M49" s="5">
        <f t="shared" si="6"/>
        <v>6.0624621816434576E-2</v>
      </c>
      <c r="N49" s="5">
        <f t="shared" si="10"/>
        <v>0.1910000000000025</v>
      </c>
      <c r="O49" s="5">
        <f t="shared" si="11"/>
        <v>-2.7000000000001023E-2</v>
      </c>
      <c r="P49" s="9">
        <f t="shared" si="7"/>
        <v>1.2038193467178502</v>
      </c>
      <c r="Q49" s="9"/>
      <c r="R49" s="9"/>
      <c r="U49" s="8"/>
      <c r="X49" s="70">
        <v>3.32</v>
      </c>
      <c r="Y49" s="67"/>
    </row>
    <row r="50" spans="1:25">
      <c r="A50" s="40">
        <v>510</v>
      </c>
      <c r="B50" s="41" t="s">
        <v>47</v>
      </c>
      <c r="C50" s="41" t="s">
        <v>47</v>
      </c>
      <c r="D50" s="43"/>
      <c r="E50" s="43"/>
      <c r="F50" s="43"/>
      <c r="G50" s="44">
        <f t="shared" si="4"/>
        <v>158.0295744</v>
      </c>
      <c r="H50" s="45">
        <v>48.167999999999999</v>
      </c>
      <c r="I50" s="46">
        <v>14.688000000000002</v>
      </c>
      <c r="J50" s="47">
        <f t="shared" si="8"/>
        <v>14.688000000000002</v>
      </c>
      <c r="K50" s="5">
        <f t="shared" si="9"/>
        <v>6.2344107257183712</v>
      </c>
      <c r="L50" s="5">
        <f t="shared" si="5"/>
        <v>6.0624621816434576E-2</v>
      </c>
      <c r="M50" s="5">
        <f t="shared" si="6"/>
        <v>5.715841383994924E-2</v>
      </c>
      <c r="N50" s="5">
        <f t="shared" si="10"/>
        <v>-2.7000000000001023E-2</v>
      </c>
      <c r="O50" s="5">
        <f t="shared" si="11"/>
        <v>-2.1000000000000796E-2</v>
      </c>
      <c r="P50" s="9">
        <f t="shared" si="7"/>
        <v>-0.40523460442400966</v>
      </c>
      <c r="Q50" s="9"/>
      <c r="R50" s="9"/>
      <c r="U50" s="8"/>
      <c r="X50" s="70"/>
      <c r="Y50" s="67"/>
    </row>
    <row r="51" spans="1:25">
      <c r="A51" s="40">
        <v>540</v>
      </c>
      <c r="B51" s="41" t="s">
        <v>47</v>
      </c>
      <c r="C51" s="41" t="s">
        <v>47</v>
      </c>
      <c r="D51" s="43"/>
      <c r="E51" s="43"/>
      <c r="F51" s="43"/>
      <c r="G51" s="44">
        <f t="shared" si="4"/>
        <v>157.9606776</v>
      </c>
      <c r="H51" s="45">
        <v>48.146999999999998</v>
      </c>
      <c r="I51" s="46">
        <v>14.667000000000002</v>
      </c>
      <c r="J51" s="47">
        <f t="shared" si="8"/>
        <v>14.667000000000002</v>
      </c>
      <c r="K51" s="5">
        <f t="shared" si="9"/>
        <v>6.2915691395583204</v>
      </c>
      <c r="L51" s="5">
        <f t="shared" si="5"/>
        <v>5.715841383994924E-2</v>
      </c>
      <c r="M51" s="5">
        <f t="shared" si="6"/>
        <v>5.4067221270275745E-2</v>
      </c>
      <c r="N51" s="5">
        <f t="shared" si="10"/>
        <v>-2.1000000000000796E-2</v>
      </c>
      <c r="O51" s="5">
        <f t="shared" si="11"/>
        <v>0.13799999999999812</v>
      </c>
      <c r="P51" s="9">
        <f t="shared" si="7"/>
        <v>1.1330625054348373</v>
      </c>
      <c r="Q51" s="9"/>
      <c r="R51" s="5">
        <f>K54-K51</f>
        <v>0.15415067982725805</v>
      </c>
      <c r="S51" s="8">
        <f>K57-K54</f>
        <v>0.13353139262452274</v>
      </c>
      <c r="T51" s="10">
        <f>I54-I51</f>
        <v>-1.2999999999998124E-2</v>
      </c>
      <c r="U51" s="8">
        <f>I57-I54</f>
        <v>7.8000000000002956E-2</v>
      </c>
      <c r="V51">
        <f>(((T51/R51)*S51)+((U51/S51)*R51))/(R51+S51)</f>
        <v>0.273855366953624</v>
      </c>
      <c r="W51">
        <f>(P54-P51)/(K54-K51)</f>
        <v>-13.450636952414085</v>
      </c>
      <c r="X51" s="70">
        <v>2.98</v>
      </c>
      <c r="Y51" s="67"/>
    </row>
    <row r="52" spans="1:25">
      <c r="A52" s="40">
        <v>570</v>
      </c>
      <c r="B52" s="41" t="s">
        <v>47</v>
      </c>
      <c r="C52" s="41" t="s">
        <v>47</v>
      </c>
      <c r="D52" s="43"/>
      <c r="E52" s="43"/>
      <c r="F52" s="43"/>
      <c r="G52" s="44">
        <f t="shared" si="4"/>
        <v>158.41342800000001</v>
      </c>
      <c r="H52" s="45">
        <v>48.284999999999997</v>
      </c>
      <c r="I52" s="46">
        <v>14.805</v>
      </c>
      <c r="J52" s="47">
        <f t="shared" si="8"/>
        <v>14.805</v>
      </c>
      <c r="K52" s="5">
        <f t="shared" si="9"/>
        <v>6.3456363608285962</v>
      </c>
      <c r="L52" s="5">
        <f t="shared" si="5"/>
        <v>5.4067221270275745E-2</v>
      </c>
      <c r="M52" s="5">
        <f t="shared" si="6"/>
        <v>5.1293294387550148E-2</v>
      </c>
      <c r="N52" s="5">
        <f t="shared" si="10"/>
        <v>0.13799999999999812</v>
      </c>
      <c r="O52" s="5">
        <f t="shared" si="11"/>
        <v>-6.799999999999784E-2</v>
      </c>
      <c r="P52" s="9">
        <f t="shared" si="7"/>
        <v>0.56228339583142295</v>
      </c>
      <c r="Q52" s="9"/>
      <c r="R52" s="9"/>
      <c r="U52" s="8"/>
      <c r="X52" s="70"/>
      <c r="Y52" s="67"/>
    </row>
    <row r="53" spans="1:25">
      <c r="A53" s="40">
        <v>600</v>
      </c>
      <c r="B53" s="41" t="s">
        <v>47</v>
      </c>
      <c r="C53" s="41" t="s">
        <v>47</v>
      </c>
      <c r="D53" s="43"/>
      <c r="E53" s="43"/>
      <c r="F53" s="43"/>
      <c r="G53" s="44">
        <f t="shared" si="4"/>
        <v>158.1903336</v>
      </c>
      <c r="H53" s="45">
        <v>48.216999999999999</v>
      </c>
      <c r="I53" s="46">
        <v>14.737000000000002</v>
      </c>
      <c r="J53" s="47">
        <f t="shared" si="8"/>
        <v>14.737000000000002</v>
      </c>
      <c r="K53" s="5">
        <f t="shared" si="9"/>
        <v>6.3969296552161463</v>
      </c>
      <c r="L53" s="5">
        <f t="shared" si="5"/>
        <v>5.1293294387550148E-2</v>
      </c>
      <c r="M53" s="5">
        <f t="shared" si="6"/>
        <v>4.879016416943216E-2</v>
      </c>
      <c r="N53" s="5">
        <f t="shared" si="10"/>
        <v>-6.799999999999784E-2</v>
      </c>
      <c r="O53" s="5">
        <f t="shared" si="11"/>
        <v>-8.2999999999998408E-2</v>
      </c>
      <c r="P53" s="9">
        <f t="shared" si="7"/>
        <v>-1.5181310721516195</v>
      </c>
      <c r="Q53" s="9"/>
      <c r="R53" s="9"/>
      <c r="U53" s="8"/>
      <c r="X53" s="70">
        <v>2.4900000000000002</v>
      </c>
      <c r="Y53" s="67"/>
    </row>
    <row r="54" spans="1:25">
      <c r="A54" s="40">
        <v>630</v>
      </c>
      <c r="B54" s="41" t="s">
        <v>47</v>
      </c>
      <c r="C54" s="41" t="s">
        <v>47</v>
      </c>
      <c r="D54" s="43"/>
      <c r="E54" s="43"/>
      <c r="F54" s="43"/>
      <c r="G54" s="44">
        <f t="shared" si="4"/>
        <v>157.91802720000001</v>
      </c>
      <c r="H54" s="45">
        <v>48.134</v>
      </c>
      <c r="I54" s="46">
        <v>14.654000000000003</v>
      </c>
      <c r="J54" s="47">
        <f t="shared" si="8"/>
        <v>14.654000000000003</v>
      </c>
      <c r="K54" s="5">
        <f t="shared" si="9"/>
        <v>6.4457198193855785</v>
      </c>
      <c r="L54" s="5">
        <f t="shared" si="5"/>
        <v>4.879016416943216E-2</v>
      </c>
      <c r="M54" s="5">
        <f t="shared" si="6"/>
        <v>4.6520015634892609E-2</v>
      </c>
      <c r="N54" s="5">
        <f t="shared" si="10"/>
        <v>-8.2999999999998408E-2</v>
      </c>
      <c r="O54" s="5">
        <f t="shared" si="11"/>
        <v>-9.9999999999980105E-3</v>
      </c>
      <c r="P54" s="9">
        <f t="shared" si="7"/>
        <v>-0.94036232488943217</v>
      </c>
      <c r="Q54" s="9"/>
      <c r="R54" s="5">
        <f>K57-K54</f>
        <v>0.13353139262452274</v>
      </c>
      <c r="S54" s="8">
        <f>K60-K57</f>
        <v>0.22314355131420971</v>
      </c>
      <c r="T54" s="10">
        <f>I57-I54</f>
        <v>7.8000000000002956E-2</v>
      </c>
      <c r="U54" s="8">
        <f>I60-I57</f>
        <v>-3.6000000000001364E-2</v>
      </c>
      <c r="V54">
        <f>(((T54/R54)*S54)+((U54/S54)*R54))/(R54+S54)</f>
        <v>0.30504690295018005</v>
      </c>
      <c r="W54">
        <f>(P57-P54)/(K57-K54)</f>
        <v>-5.8331789063749913</v>
      </c>
      <c r="X54" s="70"/>
      <c r="Y54" s="67"/>
    </row>
    <row r="55" spans="1:25">
      <c r="A55" s="40">
        <v>660</v>
      </c>
      <c r="B55" s="41" t="s">
        <v>47</v>
      </c>
      <c r="C55" s="41" t="s">
        <v>47</v>
      </c>
      <c r="D55" s="43"/>
      <c r="E55" s="43"/>
      <c r="F55" s="43"/>
      <c r="G55" s="44">
        <f t="shared" si="4"/>
        <v>157.88521920000002</v>
      </c>
      <c r="H55" s="45">
        <v>48.124000000000002</v>
      </c>
      <c r="I55" s="46">
        <v>14.644000000000005</v>
      </c>
      <c r="J55" s="47">
        <f t="shared" si="8"/>
        <v>14.644000000000005</v>
      </c>
      <c r="K55" s="5">
        <f t="shared" si="9"/>
        <v>6.4922398350204711</v>
      </c>
      <c r="L55" s="5">
        <f t="shared" si="5"/>
        <v>4.6520015634892609E-2</v>
      </c>
      <c r="M55" s="5">
        <f t="shared" si="6"/>
        <v>4.4451762570833608E-2</v>
      </c>
      <c r="N55" s="5">
        <f t="shared" si="10"/>
        <v>-9.9999999999980105E-3</v>
      </c>
      <c r="O55" s="5">
        <f t="shared" si="11"/>
        <v>0.16699999999999449</v>
      </c>
      <c r="P55" s="9">
        <f t="shared" si="7"/>
        <v>1.816110215253909</v>
      </c>
      <c r="Q55" s="9"/>
      <c r="R55" s="9"/>
      <c r="U55" s="8"/>
      <c r="X55" s="70">
        <v>1.38</v>
      </c>
      <c r="Y55" s="67"/>
    </row>
    <row r="56" spans="1:25">
      <c r="A56" s="40">
        <v>690</v>
      </c>
      <c r="B56" s="41" t="s">
        <v>47</v>
      </c>
      <c r="C56" s="41" t="s">
        <v>47</v>
      </c>
      <c r="D56" s="43"/>
      <c r="E56" s="43"/>
      <c r="F56" s="43"/>
      <c r="G56" s="44">
        <f t="shared" si="4"/>
        <v>158.4331128</v>
      </c>
      <c r="H56" s="45">
        <v>48.290999999999997</v>
      </c>
      <c r="I56" s="46">
        <v>14.811</v>
      </c>
      <c r="J56" s="47">
        <f t="shared" si="8"/>
        <v>14.811</v>
      </c>
      <c r="K56" s="5">
        <f t="shared" si="9"/>
        <v>6.5366915975913047</v>
      </c>
      <c r="L56" s="5">
        <f t="shared" si="5"/>
        <v>4.4451762570833608E-2</v>
      </c>
      <c r="M56" s="5">
        <f t="shared" si="6"/>
        <v>4.2559614418796521E-2</v>
      </c>
      <c r="N56" s="5">
        <f t="shared" si="10"/>
        <v>0.16699999999999449</v>
      </c>
      <c r="O56" s="5">
        <f t="shared" si="11"/>
        <v>-7.899999999999352E-2</v>
      </c>
      <c r="P56" s="9">
        <f t="shared" si="7"/>
        <v>0.88929957861019626</v>
      </c>
      <c r="Q56" s="9"/>
      <c r="R56" s="9"/>
      <c r="U56" s="8"/>
      <c r="X56" s="70"/>
      <c r="Y56" s="67"/>
    </row>
    <row r="57" spans="1:25">
      <c r="A57" s="40">
        <v>720</v>
      </c>
      <c r="B57" s="41" t="s">
        <v>47</v>
      </c>
      <c r="C57" s="41" t="s">
        <v>47</v>
      </c>
      <c r="D57" s="43"/>
      <c r="E57" s="43"/>
      <c r="F57" s="43"/>
      <c r="G57" s="44">
        <f t="shared" si="4"/>
        <v>158.17392960000001</v>
      </c>
      <c r="H57" s="40">
        <v>48.212000000000003</v>
      </c>
      <c r="I57" s="46">
        <v>14.732000000000006</v>
      </c>
      <c r="J57" s="47">
        <f t="shared" si="8"/>
        <v>14.732000000000006</v>
      </c>
      <c r="K57" s="5">
        <f t="shared" si="9"/>
        <v>6.5792512120101012</v>
      </c>
      <c r="L57" s="5">
        <f t="shared" si="5"/>
        <v>4.2559614418796521E-2</v>
      </c>
      <c r="M57" s="5">
        <f t="shared" si="6"/>
        <v>8.0042707673536384E-2</v>
      </c>
      <c r="N57" s="5">
        <f t="shared" si="10"/>
        <v>-7.899999999999352E-2</v>
      </c>
      <c r="O57" s="5">
        <f t="shared" si="11"/>
        <v>-0.11700000000000443</v>
      </c>
      <c r="P57" s="9">
        <f t="shared" si="7"/>
        <v>-1.7192748276856753</v>
      </c>
      <c r="Q57" s="9"/>
      <c r="R57" s="5">
        <f>K60-K57</f>
        <v>0.22314355131420971</v>
      </c>
      <c r="S57" s="8">
        <f>K63-K60</f>
        <v>0.1823215567939549</v>
      </c>
      <c r="T57" s="10">
        <f>I60-I57</f>
        <v>-3.6000000000001364E-2</v>
      </c>
      <c r="U57" s="8">
        <f>I63-I60</f>
        <v>-1.4000000000002899E-2</v>
      </c>
      <c r="V57">
        <f>(((T57/R57)*S57)+((U57/S57)*R57))/(R57+S57)</f>
        <v>-0.11480336038773277</v>
      </c>
      <c r="W57">
        <f>(P60-P57)/(K60-K57)</f>
        <v>8.0678603051735944</v>
      </c>
      <c r="X57" s="70">
        <v>1.02</v>
      </c>
      <c r="Y57" s="67"/>
    </row>
    <row r="58" spans="1:25">
      <c r="A58" s="40">
        <v>780</v>
      </c>
      <c r="B58" s="41" t="s">
        <v>47</v>
      </c>
      <c r="C58" s="41" t="s">
        <v>47</v>
      </c>
      <c r="D58" s="43"/>
      <c r="E58" s="43"/>
      <c r="F58" s="43"/>
      <c r="G58" s="44">
        <f t="shared" si="4"/>
        <v>157.790076</v>
      </c>
      <c r="H58" s="45">
        <v>48.094999999999999</v>
      </c>
      <c r="I58" s="46">
        <v>14.615000000000002</v>
      </c>
      <c r="J58" s="47">
        <f t="shared" si="8"/>
        <v>14.615000000000002</v>
      </c>
      <c r="K58" s="5">
        <f t="shared" si="9"/>
        <v>6.6592939196836376</v>
      </c>
      <c r="L58" s="5">
        <f t="shared" si="5"/>
        <v>8.0042707673536384E-2</v>
      </c>
      <c r="M58" s="5">
        <f t="shared" si="6"/>
        <v>7.4107972153721668E-2</v>
      </c>
      <c r="N58" s="5">
        <f t="shared" si="10"/>
        <v>-0.11700000000000443</v>
      </c>
      <c r="O58" s="5">
        <f t="shared" si="11"/>
        <v>0.20199999999999818</v>
      </c>
      <c r="P58" s="9">
        <f t="shared" si="7"/>
        <v>0.71262443150891031</v>
      </c>
      <c r="Q58" s="9"/>
      <c r="R58" s="9"/>
      <c r="U58" s="8"/>
      <c r="X58" s="70">
        <v>1.03</v>
      </c>
      <c r="Y58" s="67"/>
    </row>
    <row r="59" spans="1:25">
      <c r="A59" s="40">
        <v>840</v>
      </c>
      <c r="B59" s="41" t="s">
        <v>47</v>
      </c>
      <c r="C59" s="41" t="s">
        <v>47</v>
      </c>
      <c r="D59" s="43"/>
      <c r="E59" s="43"/>
      <c r="F59" s="43"/>
      <c r="G59" s="44">
        <f t="shared" si="4"/>
        <v>158.4527976</v>
      </c>
      <c r="H59" s="45">
        <v>48.296999999999997</v>
      </c>
      <c r="I59" s="46">
        <v>14.817</v>
      </c>
      <c r="J59" s="47">
        <f t="shared" si="8"/>
        <v>14.817</v>
      </c>
      <c r="K59" s="5">
        <f t="shared" si="9"/>
        <v>6.7334018918373593</v>
      </c>
      <c r="L59" s="5">
        <f t="shared" si="5"/>
        <v>7.4107972153721668E-2</v>
      </c>
      <c r="M59" s="5">
        <f t="shared" si="6"/>
        <v>6.8992871486951657E-2</v>
      </c>
      <c r="N59" s="5">
        <f t="shared" si="10"/>
        <v>0.20199999999999818</v>
      </c>
      <c r="O59" s="5">
        <f t="shared" si="11"/>
        <v>-0.12099999999999511</v>
      </c>
      <c r="P59" s="9">
        <f t="shared" si="7"/>
        <v>0.40591385409530034</v>
      </c>
      <c r="Q59" s="9"/>
      <c r="R59" s="9"/>
      <c r="U59" s="8"/>
      <c r="X59" s="70">
        <v>1.27</v>
      </c>
      <c r="Y59" s="67"/>
    </row>
    <row r="60" spans="1:25">
      <c r="A60" s="40">
        <v>900</v>
      </c>
      <c r="B60" s="41" t="s">
        <v>47</v>
      </c>
      <c r="C60" s="41" t="s">
        <v>47</v>
      </c>
      <c r="D60" s="43"/>
      <c r="E60" s="43"/>
      <c r="F60" s="43"/>
      <c r="G60" s="44">
        <f t="shared" si="4"/>
        <v>158.05582080000002</v>
      </c>
      <c r="H60" s="45">
        <v>48.176000000000002</v>
      </c>
      <c r="I60" s="46">
        <v>14.696000000000005</v>
      </c>
      <c r="J60" s="47">
        <f t="shared" si="8"/>
        <v>14.696000000000005</v>
      </c>
      <c r="K60" s="5">
        <f t="shared" si="9"/>
        <v>6.8023947633243109</v>
      </c>
      <c r="L60" s="5">
        <f t="shared" si="5"/>
        <v>6.8992871486951657E-2</v>
      </c>
      <c r="M60" s="5">
        <f t="shared" si="6"/>
        <v>6.4538521137571081E-2</v>
      </c>
      <c r="N60" s="5">
        <f t="shared" si="10"/>
        <v>-0.12099999999999511</v>
      </c>
      <c r="O60" s="5">
        <f t="shared" si="11"/>
        <v>0.11599999999999966</v>
      </c>
      <c r="P60" s="9">
        <f t="shared" si="7"/>
        <v>8.1016172317704027E-2</v>
      </c>
      <c r="Q60" s="9"/>
      <c r="R60" s="5">
        <f>K63-K60</f>
        <v>0.1823215567939549</v>
      </c>
      <c r="S60" s="8">
        <f>K66-K63</f>
        <v>0.15415067982725805</v>
      </c>
      <c r="T60" s="10">
        <f>I63-I60</f>
        <v>-1.4000000000002899E-2</v>
      </c>
      <c r="U60" s="8">
        <f>I66-I63</f>
        <v>8.2999999999998408E-2</v>
      </c>
      <c r="V60">
        <f>(((T60/R60)*S60)+((U60/S60)*R60))/(R60+S60)</f>
        <v>0.25657787845868846</v>
      </c>
      <c r="W60">
        <f>(P63-P60)/(K63-K60)</f>
        <v>-7.4712886538188688</v>
      </c>
      <c r="X60" s="70">
        <v>1.63</v>
      </c>
      <c r="Y60" s="67"/>
    </row>
    <row r="61" spans="1:25">
      <c r="A61" s="40">
        <v>960</v>
      </c>
      <c r="B61" s="41" t="s">
        <v>47</v>
      </c>
      <c r="C61" s="41" t="s">
        <v>47</v>
      </c>
      <c r="D61" s="43"/>
      <c r="E61" s="43"/>
      <c r="F61" s="43"/>
      <c r="G61" s="44">
        <f t="shared" si="4"/>
        <v>158.4363936</v>
      </c>
      <c r="H61" s="45">
        <v>48.292000000000002</v>
      </c>
      <c r="I61" s="46">
        <v>14.812000000000005</v>
      </c>
      <c r="J61" s="47">
        <f t="shared" si="8"/>
        <v>14.812000000000005</v>
      </c>
      <c r="K61" s="5">
        <f t="shared" si="9"/>
        <v>6.866933284461882</v>
      </c>
      <c r="L61" s="5">
        <f t="shared" si="5"/>
        <v>6.4538521137571081E-2</v>
      </c>
      <c r="M61" s="5">
        <f t="shared" si="6"/>
        <v>6.0624621816434576E-2</v>
      </c>
      <c r="N61" s="5">
        <f t="shared" si="10"/>
        <v>0.11599999999999966</v>
      </c>
      <c r="O61" s="5">
        <f t="shared" si="11"/>
        <v>-5.1999999999999602E-2</v>
      </c>
      <c r="P61" s="9">
        <f t="shared" si="7"/>
        <v>0.42830622407343866</v>
      </c>
      <c r="Q61" s="9"/>
      <c r="R61" s="9"/>
      <c r="U61" s="8"/>
      <c r="X61" s="70">
        <v>2.08</v>
      </c>
      <c r="Y61" s="67"/>
    </row>
    <row r="62" spans="1:25">
      <c r="A62" s="40">
        <v>1020</v>
      </c>
      <c r="B62" s="41" t="s">
        <v>47</v>
      </c>
      <c r="C62" s="41" t="s">
        <v>47</v>
      </c>
      <c r="D62" s="43"/>
      <c r="E62" s="43"/>
      <c r="F62" s="43"/>
      <c r="G62" s="44">
        <f t="shared" si="4"/>
        <v>158.265792</v>
      </c>
      <c r="H62" s="45">
        <v>48.24</v>
      </c>
      <c r="I62" s="46">
        <v>14.760000000000005</v>
      </c>
      <c r="J62" s="47">
        <f t="shared" si="8"/>
        <v>14.760000000000005</v>
      </c>
      <c r="K62" s="5">
        <f t="shared" si="9"/>
        <v>6.9275579062783166</v>
      </c>
      <c r="L62" s="5">
        <f t="shared" si="5"/>
        <v>6.0624621816434576E-2</v>
      </c>
      <c r="M62" s="5">
        <f t="shared" si="6"/>
        <v>5.715841383994924E-2</v>
      </c>
      <c r="N62" s="5">
        <f t="shared" si="10"/>
        <v>-5.1999999999999602E-2</v>
      </c>
      <c r="O62" s="5">
        <f t="shared" si="11"/>
        <v>-7.8000000000002956E-2</v>
      </c>
      <c r="P62" s="9">
        <f t="shared" si="7"/>
        <v>-1.1186414878936553</v>
      </c>
      <c r="Q62" s="9"/>
      <c r="R62" s="9"/>
      <c r="U62" s="8"/>
      <c r="X62" s="70">
        <v>2.4900000000000002</v>
      </c>
      <c r="Y62" s="67"/>
    </row>
    <row r="63" spans="1:25">
      <c r="A63" s="40">
        <v>1080</v>
      </c>
      <c r="B63" s="41" t="s">
        <v>47</v>
      </c>
      <c r="C63" s="41" t="s">
        <v>47</v>
      </c>
      <c r="D63" s="43"/>
      <c r="E63" s="43"/>
      <c r="F63" s="43"/>
      <c r="G63" s="44">
        <f t="shared" si="4"/>
        <v>158.00988960000001</v>
      </c>
      <c r="H63" s="45">
        <v>48.161999999999999</v>
      </c>
      <c r="I63" s="46">
        <v>14.682000000000002</v>
      </c>
      <c r="J63" s="47">
        <f t="shared" si="8"/>
        <v>14.682000000000002</v>
      </c>
      <c r="K63" s="5">
        <f t="shared" si="9"/>
        <v>6.9847163201182658</v>
      </c>
      <c r="L63" s="5">
        <f t="shared" si="5"/>
        <v>5.715841383994924E-2</v>
      </c>
      <c r="M63" s="5">
        <f t="shared" si="6"/>
        <v>5.4067221270275745E-2</v>
      </c>
      <c r="N63" s="5">
        <f t="shared" si="10"/>
        <v>-7.8000000000002956E-2</v>
      </c>
      <c r="O63" s="5">
        <f t="shared" si="11"/>
        <v>-6.4999999999997726E-2</v>
      </c>
      <c r="P63" s="9">
        <f t="shared" si="7"/>
        <v>-1.2811608063035635</v>
      </c>
      <c r="Q63" s="9"/>
      <c r="R63" s="5">
        <f>K66-K63</f>
        <v>0.15415067982725805</v>
      </c>
      <c r="S63" s="8">
        <f>K69-K66</f>
        <v>0.13353139262452274</v>
      </c>
      <c r="T63" s="10">
        <f>I66-I63</f>
        <v>8.2999999999998408E-2</v>
      </c>
      <c r="U63" s="8">
        <f>I69-I66</f>
        <v>0.13000000000000256</v>
      </c>
      <c r="V63">
        <f>(((T63/R63)*S63)+((U63/S63)*R63))/(R63+S63)</f>
        <v>0.7715873799641787</v>
      </c>
      <c r="W63">
        <f>(P66-P63)/(K66-K63)</f>
        <v>23.607206628491063</v>
      </c>
      <c r="X63" s="70">
        <v>2.85</v>
      </c>
      <c r="Y63" s="67"/>
    </row>
    <row r="64" spans="1:25">
      <c r="A64" s="40">
        <v>1140</v>
      </c>
      <c r="B64" s="41" t="s">
        <v>47</v>
      </c>
      <c r="C64" s="41" t="s">
        <v>47</v>
      </c>
      <c r="D64" s="43"/>
      <c r="E64" s="43"/>
      <c r="F64" s="43"/>
      <c r="G64" s="44">
        <f t="shared" si="4"/>
        <v>157.79663760000003</v>
      </c>
      <c r="H64" s="45">
        <v>48.097000000000001</v>
      </c>
      <c r="I64" s="46">
        <v>14.617000000000004</v>
      </c>
      <c r="J64" s="47">
        <f t="shared" si="8"/>
        <v>14.617000000000004</v>
      </c>
      <c r="K64" s="5">
        <f t="shared" si="9"/>
        <v>7.0387835413885416</v>
      </c>
      <c r="L64" s="5">
        <f t="shared" si="5"/>
        <v>5.4067221270275745E-2</v>
      </c>
      <c r="M64" s="5">
        <f t="shared" si="6"/>
        <v>5.1293294387550148E-2</v>
      </c>
      <c r="N64" s="5">
        <f t="shared" si="10"/>
        <v>-6.4999999999997726E-2</v>
      </c>
      <c r="O64" s="5">
        <f t="shared" si="11"/>
        <v>-4.700000000000415E-2</v>
      </c>
      <c r="P64" s="9">
        <f t="shared" si="7"/>
        <v>-1.0554894431496358</v>
      </c>
      <c r="Q64" s="9"/>
      <c r="R64" s="9"/>
      <c r="U64" s="8"/>
      <c r="X64" s="70">
        <v>3.07</v>
      </c>
      <c r="Y64" s="67"/>
    </row>
    <row r="65" spans="1:25">
      <c r="A65" s="40">
        <v>1200</v>
      </c>
      <c r="B65" s="41" t="s">
        <v>47</v>
      </c>
      <c r="C65" s="41" t="s">
        <v>47</v>
      </c>
      <c r="D65" s="43"/>
      <c r="E65" s="43"/>
      <c r="F65" s="43"/>
      <c r="G65" s="44">
        <f t="shared" si="4"/>
        <v>157.64243999999999</v>
      </c>
      <c r="H65" s="45">
        <v>48.05</v>
      </c>
      <c r="I65" s="46">
        <v>14.57</v>
      </c>
      <c r="J65" s="47">
        <f t="shared" si="8"/>
        <v>14.57</v>
      </c>
      <c r="K65" s="5">
        <f t="shared" si="9"/>
        <v>7.0900768357760917</v>
      </c>
      <c r="L65" s="5">
        <f t="shared" si="5"/>
        <v>5.1293294387550148E-2</v>
      </c>
      <c r="M65" s="5">
        <f t="shared" si="6"/>
        <v>4.879016416943216E-2</v>
      </c>
      <c r="N65" s="5">
        <f t="shared" si="10"/>
        <v>-4.700000000000415E-2</v>
      </c>
      <c r="O65" s="5">
        <f t="shared" si="11"/>
        <v>0.19500000000000028</v>
      </c>
      <c r="P65" s="9">
        <f t="shared" si="7"/>
        <v>1.6016422378475861</v>
      </c>
      <c r="Q65" s="9"/>
      <c r="R65" s="9"/>
      <c r="U65" s="8"/>
      <c r="X65" s="70">
        <v>3.02</v>
      </c>
      <c r="Y65" s="67"/>
    </row>
    <row r="66" spans="1:25">
      <c r="A66" s="40">
        <v>1260</v>
      </c>
      <c r="B66" s="41" t="s">
        <v>47</v>
      </c>
      <c r="C66" s="41" t="s">
        <v>47</v>
      </c>
      <c r="D66" s="43"/>
      <c r="E66" s="43"/>
      <c r="F66" s="43"/>
      <c r="G66" s="44">
        <f t="shared" si="4"/>
        <v>158.282196</v>
      </c>
      <c r="H66" s="45">
        <v>48.244999999999997</v>
      </c>
      <c r="I66" s="46">
        <v>14.765000000000001</v>
      </c>
      <c r="J66" s="47">
        <f t="shared" si="8"/>
        <v>14.765000000000001</v>
      </c>
      <c r="K66" s="5">
        <f t="shared" si="9"/>
        <v>7.1388669999455239</v>
      </c>
      <c r="L66" s="5">
        <f t="shared" si="5"/>
        <v>4.879016416943216E-2</v>
      </c>
      <c r="M66" s="5">
        <f t="shared" si="6"/>
        <v>4.6520015634892609E-2</v>
      </c>
      <c r="N66" s="5">
        <f t="shared" si="10"/>
        <v>0.19500000000000028</v>
      </c>
      <c r="O66" s="5">
        <f t="shared" si="11"/>
        <v>3.6999999999999034E-2</v>
      </c>
      <c r="P66" s="9">
        <f t="shared" si="7"/>
        <v>2.3579061443008866</v>
      </c>
      <c r="Q66" s="9"/>
      <c r="R66" s="5">
        <f>K69-K66</f>
        <v>0.13353139262452274</v>
      </c>
      <c r="S66" s="8">
        <f>K72-K69</f>
        <v>0.11778303565638293</v>
      </c>
      <c r="T66" s="10">
        <f>I69-I66</f>
        <v>0.13000000000000256</v>
      </c>
      <c r="U66" s="8">
        <f>I72-I69</f>
        <v>9.3000000000003524E-2</v>
      </c>
      <c r="V66">
        <f>(((T66/R66)*S66)+((U66/S66)*R66))/(R66+S66)</f>
        <v>0.87580658311383786</v>
      </c>
      <c r="W66">
        <f>(P69-P66)/(K69-K66)</f>
        <v>7.7853144548229265</v>
      </c>
      <c r="X66" s="70">
        <v>2.78</v>
      </c>
      <c r="Y66" s="67"/>
    </row>
    <row r="67" spans="1:25">
      <c r="A67" s="40">
        <v>1320</v>
      </c>
      <c r="B67" s="41" t="s">
        <v>47</v>
      </c>
      <c r="C67" s="41" t="s">
        <v>47</v>
      </c>
      <c r="D67" s="43"/>
      <c r="E67" s="43"/>
      <c r="F67" s="43"/>
      <c r="G67" s="44">
        <f t="shared" si="4"/>
        <v>158.40358559999999</v>
      </c>
      <c r="H67" s="45">
        <v>48.281999999999996</v>
      </c>
      <c r="I67" s="46">
        <v>14.802</v>
      </c>
      <c r="J67" s="47">
        <f t="shared" si="8"/>
        <v>14.802</v>
      </c>
      <c r="K67" s="5">
        <f t="shared" si="9"/>
        <v>7.1853870155804165</v>
      </c>
      <c r="L67" s="5">
        <f t="shared" si="5"/>
        <v>4.6520015634892609E-2</v>
      </c>
      <c r="M67" s="5">
        <f t="shared" si="6"/>
        <v>4.4451762570833608E-2</v>
      </c>
      <c r="N67" s="5">
        <f t="shared" si="10"/>
        <v>3.6999999999999034E-2</v>
      </c>
      <c r="O67" s="5">
        <f t="shared" si="11"/>
        <v>-9.7999999999998977E-2</v>
      </c>
      <c r="P67" s="9">
        <f t="shared" si="7"/>
        <v>-0.73874279686895195</v>
      </c>
      <c r="Q67" s="9"/>
      <c r="R67" s="9"/>
      <c r="U67" s="8"/>
      <c r="X67" s="70">
        <v>2.4500000000000002</v>
      </c>
      <c r="Y67" s="67"/>
    </row>
    <row r="68" spans="1:25">
      <c r="A68" s="40">
        <v>1380</v>
      </c>
      <c r="B68" s="41" t="s">
        <v>47</v>
      </c>
      <c r="C68" s="41" t="s">
        <v>47</v>
      </c>
      <c r="D68" s="43"/>
      <c r="E68" s="43"/>
      <c r="F68" s="43"/>
      <c r="G68" s="44">
        <f t="shared" si="4"/>
        <v>158.08206720000001</v>
      </c>
      <c r="H68" s="45">
        <v>48.183999999999997</v>
      </c>
      <c r="I68" s="46">
        <v>14.704000000000001</v>
      </c>
      <c r="J68" s="47">
        <f t="shared" si="8"/>
        <v>14.704000000000001</v>
      </c>
      <c r="K68" s="5">
        <f t="shared" si="9"/>
        <v>7.2298387781512501</v>
      </c>
      <c r="L68" s="5">
        <f t="shared" si="5"/>
        <v>4.4451762570833608E-2</v>
      </c>
      <c r="M68" s="5">
        <f t="shared" si="6"/>
        <v>4.2559614418796521E-2</v>
      </c>
      <c r="N68" s="5">
        <f t="shared" si="10"/>
        <v>-9.7999999999998977E-2</v>
      </c>
      <c r="O68" s="5">
        <f t="shared" si="11"/>
        <v>0.1910000000000025</v>
      </c>
      <c r="P68" s="9">
        <f t="shared" si="7"/>
        <v>1.2143598771228705</v>
      </c>
      <c r="Q68" s="9"/>
      <c r="R68" s="9"/>
      <c r="U68" s="8"/>
      <c r="X68" s="70">
        <v>2.11</v>
      </c>
      <c r="Y68" s="67"/>
    </row>
    <row r="69" spans="1:25">
      <c r="A69" s="40">
        <v>1440</v>
      </c>
      <c r="B69" s="41" t="s">
        <v>47</v>
      </c>
      <c r="C69" s="41" t="s">
        <v>47</v>
      </c>
      <c r="D69" s="43"/>
      <c r="E69" s="43"/>
      <c r="F69" s="43"/>
      <c r="G69" s="44">
        <f t="shared" si="4"/>
        <v>158.70870000000002</v>
      </c>
      <c r="H69" s="45">
        <v>48.375</v>
      </c>
      <c r="I69" s="46">
        <v>14.895000000000003</v>
      </c>
      <c r="J69" s="47">
        <f t="shared" ref="J69:J100" si="12">I69</f>
        <v>14.895000000000003</v>
      </c>
      <c r="K69" s="5">
        <f t="shared" ref="K69:K100" si="13">LN(A69)</f>
        <v>7.2723983925700466</v>
      </c>
      <c r="L69" s="5">
        <f t="shared" si="5"/>
        <v>4.2559614418796521E-2</v>
      </c>
      <c r="M69" s="5">
        <f t="shared" si="6"/>
        <v>4.0821994520254812E-2</v>
      </c>
      <c r="N69" s="5">
        <f t="shared" ref="N69:N100" si="14">I69-I68</f>
        <v>0.1910000000000025</v>
      </c>
      <c r="O69" s="5">
        <f t="shared" ref="O69:O100" si="15">I70-I69</f>
        <v>9.5999999999996533E-2</v>
      </c>
      <c r="P69" s="9">
        <f t="shared" si="7"/>
        <v>3.397490025473219</v>
      </c>
      <c r="Q69" s="9"/>
      <c r="R69" s="5">
        <f>K72-K69</f>
        <v>0.11778303565638293</v>
      </c>
      <c r="S69" s="8">
        <f>K75-K72</f>
        <v>0.10536051565782678</v>
      </c>
      <c r="T69" s="10">
        <f>I72-I69</f>
        <v>9.3000000000003524E-2</v>
      </c>
      <c r="U69" s="8">
        <f>I75-I72</f>
        <v>-0.19300000000000495</v>
      </c>
      <c r="V69">
        <f>(((T69/R69)*S69)+((U69/S69)*R69))/(R69+S69)</f>
        <v>-0.59407636090586513</v>
      </c>
      <c r="W69">
        <f>(P72-P69)/(K72-K69)</f>
        <v>-20.930714690277622</v>
      </c>
      <c r="X69" s="70">
        <v>1.86</v>
      </c>
      <c r="Y69" s="67"/>
    </row>
    <row r="70" spans="1:25">
      <c r="A70" s="40">
        <v>1500</v>
      </c>
      <c r="B70" s="41" t="s">
        <v>47</v>
      </c>
      <c r="C70" s="41" t="s">
        <v>47</v>
      </c>
      <c r="D70" s="43"/>
      <c r="E70" s="43"/>
      <c r="F70" s="43"/>
      <c r="G70" s="44">
        <f t="shared" ref="G70:G133" si="16">H70*3.2808</f>
        <v>159.0236568</v>
      </c>
      <c r="H70" s="45">
        <v>48.470999999999997</v>
      </c>
      <c r="I70" s="46">
        <v>14.991</v>
      </c>
      <c r="J70" s="47">
        <f t="shared" si="12"/>
        <v>14.991</v>
      </c>
      <c r="K70" s="5">
        <f t="shared" si="13"/>
        <v>7.3132203870903014</v>
      </c>
      <c r="L70" s="5">
        <f t="shared" ref="L70:L116" si="17">K70-K69</f>
        <v>4.0821994520254812E-2</v>
      </c>
      <c r="M70" s="5">
        <f t="shared" ref="M70:M133" si="18">K71-K70</f>
        <v>3.9220713153281572E-2</v>
      </c>
      <c r="N70" s="5">
        <f t="shared" si="14"/>
        <v>9.5999999999996533E-2</v>
      </c>
      <c r="O70" s="5">
        <f t="shared" si="15"/>
        <v>1.9000000000005457E-2</v>
      </c>
      <c r="P70" s="9">
        <f t="shared" ref="P70:P116" si="19">(((N70/L70)*M70)+((O70/M70)*L70))/(L70+M70)</f>
        <v>1.3993783292955679</v>
      </c>
      <c r="Q70" s="9"/>
      <c r="R70" s="9"/>
      <c r="U70" s="8"/>
      <c r="X70" s="70">
        <v>1.81</v>
      </c>
      <c r="Y70" s="67"/>
    </row>
    <row r="71" spans="1:25">
      <c r="A71" s="40">
        <v>1560</v>
      </c>
      <c r="B71" s="41" t="s">
        <v>47</v>
      </c>
      <c r="C71" s="41" t="s">
        <v>47</v>
      </c>
      <c r="D71" s="43"/>
      <c r="E71" s="43"/>
      <c r="F71" s="43"/>
      <c r="G71" s="44">
        <f t="shared" si="16"/>
        <v>159.085992</v>
      </c>
      <c r="H71" s="45">
        <v>48.49</v>
      </c>
      <c r="I71" s="46">
        <v>15.010000000000005</v>
      </c>
      <c r="J71" s="47">
        <f t="shared" si="12"/>
        <v>15.010000000000005</v>
      </c>
      <c r="K71" s="5">
        <f t="shared" si="13"/>
        <v>7.352441100243583</v>
      </c>
      <c r="L71" s="5">
        <f t="shared" si="17"/>
        <v>3.9220713153281572E-2</v>
      </c>
      <c r="M71" s="5">
        <f t="shared" si="18"/>
        <v>3.7740327982846544E-2</v>
      </c>
      <c r="N71" s="5">
        <f t="shared" si="14"/>
        <v>1.9000000000005457E-2</v>
      </c>
      <c r="O71" s="5">
        <f t="shared" si="15"/>
        <v>-2.1999999999998465E-2</v>
      </c>
      <c r="P71" s="9">
        <f t="shared" si="19"/>
        <v>-5.9512147272749234E-2</v>
      </c>
      <c r="Q71" s="9"/>
      <c r="R71" s="9"/>
      <c r="U71" s="8"/>
      <c r="X71" s="70">
        <v>1.97</v>
      </c>
      <c r="Y71" s="67"/>
    </row>
    <row r="72" spans="1:25">
      <c r="A72" s="40">
        <v>1620</v>
      </c>
      <c r="B72" s="41" t="s">
        <v>47</v>
      </c>
      <c r="C72" s="41" t="s">
        <v>47</v>
      </c>
      <c r="D72" s="43"/>
      <c r="E72" s="43"/>
      <c r="F72" s="43"/>
      <c r="G72" s="44">
        <f t="shared" si="16"/>
        <v>159.01381440000003</v>
      </c>
      <c r="H72" s="45">
        <v>48.468000000000004</v>
      </c>
      <c r="I72" s="46">
        <v>14.988000000000007</v>
      </c>
      <c r="J72" s="47">
        <f t="shared" si="12"/>
        <v>14.988000000000007</v>
      </c>
      <c r="K72" s="5">
        <f t="shared" si="13"/>
        <v>7.3901814282264295</v>
      </c>
      <c r="L72" s="5">
        <f t="shared" si="17"/>
        <v>3.7740327982846544E-2</v>
      </c>
      <c r="M72" s="5">
        <f t="shared" si="18"/>
        <v>3.6367644170875124E-2</v>
      </c>
      <c r="N72" s="5">
        <f t="shared" si="14"/>
        <v>-2.1999999999998465E-2</v>
      </c>
      <c r="O72" s="5">
        <f t="shared" si="15"/>
        <v>8.6999999999996191E-2</v>
      </c>
      <c r="P72" s="9">
        <f t="shared" si="19"/>
        <v>0.93220691079467211</v>
      </c>
      <c r="Q72" s="9"/>
      <c r="R72" s="5">
        <f>K75-K72</f>
        <v>0.10536051565782678</v>
      </c>
      <c r="S72" s="8">
        <f>K78-K75</f>
        <v>0.12516314295400566</v>
      </c>
      <c r="T72" s="10">
        <f>I75-I72</f>
        <v>-0.19300000000000495</v>
      </c>
      <c r="U72" s="8">
        <f>I78-I75</f>
        <v>0.79400000000000404</v>
      </c>
      <c r="V72">
        <f>(((T72/R72)*S72)+((U72/S72)*R72))/(R72+S72)</f>
        <v>1.9048070918243345</v>
      </c>
      <c r="W72">
        <f>(P75-P72)/(K75-K72)</f>
        <v>25.15114275156909</v>
      </c>
      <c r="X72" s="70">
        <v>2.33</v>
      </c>
      <c r="Y72" s="67"/>
    </row>
    <row r="73" spans="1:25">
      <c r="A73" s="40">
        <v>1680</v>
      </c>
      <c r="B73" s="41" t="s">
        <v>47</v>
      </c>
      <c r="C73" s="41" t="s">
        <v>47</v>
      </c>
      <c r="D73" s="43"/>
      <c r="E73" s="43"/>
      <c r="F73" s="43"/>
      <c r="G73" s="44">
        <f t="shared" si="16"/>
        <v>159.29924400000002</v>
      </c>
      <c r="H73" s="45">
        <v>48.555</v>
      </c>
      <c r="I73" s="46">
        <v>15.075000000000003</v>
      </c>
      <c r="J73" s="47">
        <f t="shared" si="12"/>
        <v>15.075000000000003</v>
      </c>
      <c r="K73" s="5">
        <f t="shared" si="13"/>
        <v>7.4265490723973047</v>
      </c>
      <c r="L73" s="5">
        <f t="shared" si="17"/>
        <v>3.6367644170875124E-2</v>
      </c>
      <c r="M73" s="5">
        <f t="shared" si="18"/>
        <v>3.5091319811270338E-2</v>
      </c>
      <c r="N73" s="5">
        <f t="shared" si="14"/>
        <v>8.6999999999996191E-2</v>
      </c>
      <c r="O73" s="5">
        <f t="shared" si="15"/>
        <v>-0.18599999999999994</v>
      </c>
      <c r="P73" s="9">
        <f t="shared" si="19"/>
        <v>-1.5228092415995702</v>
      </c>
      <c r="Q73" s="9"/>
      <c r="R73" s="9"/>
      <c r="U73" s="8"/>
      <c r="X73" s="70">
        <v>2.71</v>
      </c>
      <c r="Y73" s="67"/>
    </row>
    <row r="74" spans="1:25">
      <c r="A74" s="40">
        <v>1740</v>
      </c>
      <c r="B74" s="41" t="s">
        <v>47</v>
      </c>
      <c r="C74" s="41" t="s">
        <v>47</v>
      </c>
      <c r="D74" s="43"/>
      <c r="E74" s="43"/>
      <c r="F74" s="43"/>
      <c r="G74" s="44">
        <f t="shared" si="16"/>
        <v>158.6890152</v>
      </c>
      <c r="H74" s="45">
        <v>48.369</v>
      </c>
      <c r="I74" s="46">
        <v>14.889000000000003</v>
      </c>
      <c r="J74" s="47">
        <f t="shared" si="12"/>
        <v>14.889000000000003</v>
      </c>
      <c r="K74" s="5">
        <f t="shared" si="13"/>
        <v>7.461640392208575</v>
      </c>
      <c r="L74" s="5">
        <f t="shared" si="17"/>
        <v>3.5091319811270338E-2</v>
      </c>
      <c r="M74" s="5">
        <f t="shared" si="18"/>
        <v>3.3901551675681318E-2</v>
      </c>
      <c r="N74" s="5">
        <f t="shared" si="14"/>
        <v>-0.18599999999999994</v>
      </c>
      <c r="O74" s="5">
        <f t="shared" si="15"/>
        <v>-9.4000000000001194E-2</v>
      </c>
      <c r="P74" s="9">
        <f t="shared" si="19"/>
        <v>-4.0148002446061302</v>
      </c>
      <c r="Q74" s="9"/>
      <c r="R74" s="9"/>
      <c r="U74" s="8"/>
      <c r="X74" s="70">
        <v>3.04</v>
      </c>
      <c r="Y74" s="67"/>
    </row>
    <row r="75" spans="1:25">
      <c r="A75" s="40">
        <v>1800</v>
      </c>
      <c r="B75" s="41" t="s">
        <v>47</v>
      </c>
      <c r="C75" s="41" t="s">
        <v>47</v>
      </c>
      <c r="D75" s="43"/>
      <c r="E75" s="43"/>
      <c r="F75" s="43"/>
      <c r="G75" s="44">
        <f t="shared" si="16"/>
        <v>158.38061999999999</v>
      </c>
      <c r="H75" s="45">
        <v>48.274999999999999</v>
      </c>
      <c r="I75" s="46">
        <v>14.795000000000002</v>
      </c>
      <c r="J75" s="47">
        <f t="shared" si="12"/>
        <v>14.795000000000002</v>
      </c>
      <c r="K75" s="5">
        <f t="shared" si="13"/>
        <v>7.4955419438842563</v>
      </c>
      <c r="L75" s="5">
        <f t="shared" si="17"/>
        <v>3.3901551675681318E-2</v>
      </c>
      <c r="M75" s="5">
        <f t="shared" si="18"/>
        <v>3.2789822822990367E-2</v>
      </c>
      <c r="N75" s="5">
        <f t="shared" si="14"/>
        <v>-9.4000000000001194E-2</v>
      </c>
      <c r="O75" s="5">
        <f t="shared" si="15"/>
        <v>0.31900000000000261</v>
      </c>
      <c r="P75" s="9">
        <f t="shared" si="19"/>
        <v>3.5821442804836034</v>
      </c>
      <c r="Q75" s="9"/>
      <c r="R75" s="5">
        <f>K78-K75</f>
        <v>0.12516314295400566</v>
      </c>
      <c r="S75" s="8">
        <f>K81-K78</f>
        <v>8.455738802806323E-2</v>
      </c>
      <c r="T75" s="10">
        <f>I78-I75</f>
        <v>0.79400000000000404</v>
      </c>
      <c r="U75" s="8">
        <f>I81-I78</f>
        <v>0.17199999999999704</v>
      </c>
      <c r="V75">
        <f>(((T75/R75)*S75)+((U75/S75)*R75))/(R75+S75)</f>
        <v>3.7717121621053873</v>
      </c>
      <c r="W75">
        <f>(P78-P75)/(K78-K75)</f>
        <v>26.050885734130475</v>
      </c>
      <c r="X75" s="70">
        <v>3.28</v>
      </c>
      <c r="Y75" s="67"/>
    </row>
    <row r="76" spans="1:25">
      <c r="A76" s="40">
        <v>1860</v>
      </c>
      <c r="B76" s="41" t="s">
        <v>47</v>
      </c>
      <c r="C76" s="41" t="s">
        <v>47</v>
      </c>
      <c r="D76" s="43"/>
      <c r="E76" s="43"/>
      <c r="F76" s="43"/>
      <c r="G76" s="44">
        <f t="shared" si="16"/>
        <v>159.4271952</v>
      </c>
      <c r="H76" s="45">
        <v>48.594000000000001</v>
      </c>
      <c r="I76" s="46">
        <v>15.114000000000004</v>
      </c>
      <c r="J76" s="47">
        <f t="shared" si="12"/>
        <v>15.114000000000004</v>
      </c>
      <c r="K76" s="5">
        <f t="shared" si="13"/>
        <v>7.5283317667072467</v>
      </c>
      <c r="L76" s="5">
        <f t="shared" si="17"/>
        <v>3.2789822822990367E-2</v>
      </c>
      <c r="M76" s="5">
        <f t="shared" si="18"/>
        <v>3.1748698314580714E-2</v>
      </c>
      <c r="N76" s="5">
        <f t="shared" si="14"/>
        <v>0.31900000000000261</v>
      </c>
      <c r="O76" s="5">
        <f t="shared" si="15"/>
        <v>-6.9999999999978968E-3</v>
      </c>
      <c r="P76" s="9">
        <f t="shared" si="19"/>
        <v>4.6738247576661465</v>
      </c>
      <c r="Q76" s="9"/>
      <c r="R76" s="9"/>
      <c r="U76" s="8"/>
      <c r="X76" s="70">
        <v>3.35</v>
      </c>
      <c r="Y76" s="67"/>
    </row>
    <row r="77" spans="1:25">
      <c r="A77" s="40">
        <v>1920</v>
      </c>
      <c r="B77" s="41" t="s">
        <v>47</v>
      </c>
      <c r="C77" s="41" t="s">
        <v>47</v>
      </c>
      <c r="D77" s="43"/>
      <c r="E77" s="43"/>
      <c r="F77" s="43"/>
      <c r="G77" s="44">
        <f t="shared" si="16"/>
        <v>159.40422960000001</v>
      </c>
      <c r="H77" s="45">
        <v>48.587000000000003</v>
      </c>
      <c r="I77" s="46">
        <v>15.107000000000006</v>
      </c>
      <c r="J77" s="47">
        <f t="shared" si="12"/>
        <v>15.107000000000006</v>
      </c>
      <c r="K77" s="5">
        <f t="shared" si="13"/>
        <v>7.5600804650218274</v>
      </c>
      <c r="L77" s="5">
        <f t="shared" si="17"/>
        <v>3.1748698314580714E-2</v>
      </c>
      <c r="M77" s="5">
        <f t="shared" si="18"/>
        <v>6.0624621816434576E-2</v>
      </c>
      <c r="N77" s="5">
        <f t="shared" si="14"/>
        <v>-6.9999999999978968E-3</v>
      </c>
      <c r="O77" s="5">
        <f t="shared" si="15"/>
        <v>0.48199999999999932</v>
      </c>
      <c r="P77" s="9">
        <f t="shared" si="19"/>
        <v>2.5879061706340436</v>
      </c>
      <c r="Q77" s="9"/>
      <c r="R77" s="9"/>
      <c r="U77" s="8"/>
      <c r="X77" s="70">
        <v>3.06</v>
      </c>
      <c r="Y77" s="67"/>
    </row>
    <row r="78" spans="1:25">
      <c r="A78" s="40">
        <v>2040</v>
      </c>
      <c r="B78" s="41" t="s">
        <v>47</v>
      </c>
      <c r="C78" s="41" t="s">
        <v>47</v>
      </c>
      <c r="D78" s="43"/>
      <c r="E78" s="43"/>
      <c r="F78" s="43"/>
      <c r="G78" s="44">
        <f t="shared" si="16"/>
        <v>160.98557520000003</v>
      </c>
      <c r="H78" s="45">
        <v>49.069000000000003</v>
      </c>
      <c r="I78" s="46">
        <v>15.589000000000006</v>
      </c>
      <c r="J78" s="47">
        <f t="shared" si="12"/>
        <v>15.589000000000006</v>
      </c>
      <c r="K78" s="5">
        <f t="shared" si="13"/>
        <v>7.620705086838262</v>
      </c>
      <c r="L78" s="5">
        <f t="shared" si="17"/>
        <v>6.0624621816434576E-2</v>
      </c>
      <c r="M78" s="5">
        <f t="shared" si="18"/>
        <v>2.8987536873252395E-2</v>
      </c>
      <c r="N78" s="5">
        <f t="shared" si="14"/>
        <v>0.48199999999999932</v>
      </c>
      <c r="O78" s="5">
        <f t="shared" si="15"/>
        <v>0.18299999999999983</v>
      </c>
      <c r="P78" s="9">
        <f t="shared" si="19"/>
        <v>6.8427550157030428</v>
      </c>
      <c r="Q78" s="9"/>
      <c r="R78" s="5">
        <f>K81-K78</f>
        <v>8.455738802806323E-2</v>
      </c>
      <c r="S78" s="8">
        <f>K84-K81</f>
        <v>7.7961541469711904E-2</v>
      </c>
      <c r="T78" s="10">
        <f>I81-I78</f>
        <v>0.17199999999999704</v>
      </c>
      <c r="U78" s="8">
        <f>I84-I81</f>
        <v>-7.3999999999998067E-2</v>
      </c>
      <c r="V78">
        <f>(((T78/R78)*S78)+((U78/S78)*R78))/(R78+S78)</f>
        <v>0.48192885668527863</v>
      </c>
      <c r="W78">
        <f>(P81-P78)/(K81-K78)</f>
        <v>-77.340486636725373</v>
      </c>
      <c r="X78" s="70">
        <v>2.61</v>
      </c>
      <c r="Y78" s="67"/>
    </row>
    <row r="79" spans="1:25">
      <c r="A79" s="40">
        <v>2100</v>
      </c>
      <c r="B79" s="41" t="s">
        <v>47</v>
      </c>
      <c r="C79" s="41" t="s">
        <v>47</v>
      </c>
      <c r="D79" s="43"/>
      <c r="E79" s="43"/>
      <c r="F79" s="43"/>
      <c r="G79" s="44">
        <f t="shared" si="16"/>
        <v>161.58596160000002</v>
      </c>
      <c r="H79" s="45">
        <v>49.252000000000002</v>
      </c>
      <c r="I79" s="46">
        <v>15.772000000000006</v>
      </c>
      <c r="J79" s="47">
        <f t="shared" si="12"/>
        <v>15.772000000000006</v>
      </c>
      <c r="K79" s="5">
        <f t="shared" si="13"/>
        <v>7.6496926237115144</v>
      </c>
      <c r="L79" s="5">
        <f t="shared" si="17"/>
        <v>2.8987536873252395E-2</v>
      </c>
      <c r="M79" s="5">
        <f t="shared" si="18"/>
        <v>2.8170876966695957E-2</v>
      </c>
      <c r="N79" s="5">
        <f t="shared" si="14"/>
        <v>0.18299999999999983</v>
      </c>
      <c r="O79" s="5">
        <f t="shared" si="15"/>
        <v>-0.16400000000000148</v>
      </c>
      <c r="P79" s="9">
        <f t="shared" si="19"/>
        <v>0.15903343904073705</v>
      </c>
      <c r="Q79" s="9"/>
      <c r="R79" s="9"/>
      <c r="U79" s="8"/>
      <c r="X79" s="70">
        <v>2.0299999999999998</v>
      </c>
      <c r="Y79" s="67"/>
    </row>
    <row r="80" spans="1:25">
      <c r="A80" s="40">
        <v>2160</v>
      </c>
      <c r="B80" s="41" t="s">
        <v>47</v>
      </c>
      <c r="C80" s="41" t="s">
        <v>47</v>
      </c>
      <c r="D80" s="43"/>
      <c r="E80" s="43"/>
      <c r="F80" s="43"/>
      <c r="G80" s="44">
        <f t="shared" si="16"/>
        <v>161.04791040000001</v>
      </c>
      <c r="H80" s="45">
        <v>49.088000000000001</v>
      </c>
      <c r="I80" s="46">
        <v>15.608000000000004</v>
      </c>
      <c r="J80" s="47">
        <f t="shared" si="12"/>
        <v>15.608000000000004</v>
      </c>
      <c r="K80" s="5">
        <f t="shared" si="13"/>
        <v>7.6778635006782103</v>
      </c>
      <c r="L80" s="5">
        <f t="shared" si="17"/>
        <v>2.8170876966695957E-2</v>
      </c>
      <c r="M80" s="5">
        <f t="shared" si="18"/>
        <v>2.7398974188114877E-2</v>
      </c>
      <c r="N80" s="5">
        <f t="shared" si="14"/>
        <v>-0.16400000000000148</v>
      </c>
      <c r="O80" s="5">
        <f t="shared" si="15"/>
        <v>0.15299999999999869</v>
      </c>
      <c r="P80" s="9">
        <f t="shared" si="19"/>
        <v>-3.9515272066104931E-2</v>
      </c>
      <c r="Q80" s="9"/>
      <c r="R80" s="9"/>
      <c r="U80" s="8"/>
      <c r="X80" s="70">
        <v>1.4</v>
      </c>
      <c r="Y80" s="67"/>
    </row>
    <row r="81" spans="1:25">
      <c r="A81" s="40">
        <v>2220</v>
      </c>
      <c r="B81" s="41" t="s">
        <v>47</v>
      </c>
      <c r="C81" s="41" t="s">
        <v>47</v>
      </c>
      <c r="D81" s="43"/>
      <c r="E81" s="43"/>
      <c r="F81" s="43"/>
      <c r="G81" s="44">
        <f t="shared" si="16"/>
        <v>161.5498728</v>
      </c>
      <c r="H81" s="45">
        <v>49.241</v>
      </c>
      <c r="I81" s="46">
        <v>15.761000000000003</v>
      </c>
      <c r="J81" s="47">
        <f t="shared" si="12"/>
        <v>15.761000000000003</v>
      </c>
      <c r="K81" s="5">
        <f t="shared" si="13"/>
        <v>7.7052624748663252</v>
      </c>
      <c r="L81" s="5">
        <f t="shared" si="17"/>
        <v>2.7398974188114877E-2</v>
      </c>
      <c r="M81" s="5">
        <f t="shared" si="18"/>
        <v>2.6668247082160867E-2</v>
      </c>
      <c r="N81" s="5">
        <f t="shared" si="14"/>
        <v>0.15299999999999869</v>
      </c>
      <c r="O81" s="5">
        <f t="shared" si="15"/>
        <v>-0.12899999999999778</v>
      </c>
      <c r="P81" s="9">
        <f t="shared" si="19"/>
        <v>0.30304547688221595</v>
      </c>
      <c r="Q81" s="9"/>
      <c r="R81" s="5">
        <f>K84-K81</f>
        <v>7.7961541469711904E-2</v>
      </c>
      <c r="S81" s="8">
        <f>K87-K84</f>
        <v>7.2320661579626133E-2</v>
      </c>
      <c r="T81" s="10">
        <f>I84-I81</f>
        <v>-7.3999999999998067E-2</v>
      </c>
      <c r="U81" s="8">
        <f>I87-I84</f>
        <v>-0.22400000000000375</v>
      </c>
      <c r="V81">
        <f>(((T81/R81)*S81)+((U81/S81)*R81))/(R81+S81)</f>
        <v>-2.0635666885278665</v>
      </c>
      <c r="W81">
        <f>(P84-P81)/(K84-K81)</f>
        <v>-74.794852400746507</v>
      </c>
      <c r="X81" s="70">
        <v>0.8</v>
      </c>
      <c r="Y81" s="67"/>
    </row>
    <row r="82" spans="1:25">
      <c r="A82" s="40">
        <v>2280</v>
      </c>
      <c r="B82" s="41" t="s">
        <v>47</v>
      </c>
      <c r="C82" s="41" t="s">
        <v>47</v>
      </c>
      <c r="D82" s="43"/>
      <c r="E82" s="43"/>
      <c r="F82" s="43"/>
      <c r="G82" s="44">
        <f t="shared" si="16"/>
        <v>161.12664960000001</v>
      </c>
      <c r="H82" s="45">
        <v>49.112000000000002</v>
      </c>
      <c r="I82" s="46">
        <v>15.632000000000005</v>
      </c>
      <c r="J82" s="47">
        <f t="shared" si="12"/>
        <v>15.632000000000005</v>
      </c>
      <c r="K82" s="5">
        <f t="shared" si="13"/>
        <v>7.7319307219484861</v>
      </c>
      <c r="L82" s="5">
        <f t="shared" si="17"/>
        <v>2.6668247082160867E-2</v>
      </c>
      <c r="M82" s="5">
        <f t="shared" si="18"/>
        <v>2.5975486403260639E-2</v>
      </c>
      <c r="N82" s="5">
        <f t="shared" si="14"/>
        <v>-0.12899999999999778</v>
      </c>
      <c r="O82" s="5">
        <f t="shared" si="15"/>
        <v>0.20599999999999596</v>
      </c>
      <c r="P82" s="9">
        <f t="shared" si="19"/>
        <v>1.6306785544439841</v>
      </c>
      <c r="Q82" s="9"/>
      <c r="R82" s="9"/>
      <c r="U82" s="8"/>
      <c r="X82" s="70">
        <v>0.68</v>
      </c>
      <c r="Y82" s="67"/>
    </row>
    <row r="83" spans="1:25">
      <c r="A83" s="40">
        <v>2340</v>
      </c>
      <c r="B83" s="41" t="s">
        <v>47</v>
      </c>
      <c r="C83" s="41" t="s">
        <v>47</v>
      </c>
      <c r="D83" s="43"/>
      <c r="E83" s="43"/>
      <c r="F83" s="43"/>
      <c r="G83" s="44">
        <f t="shared" si="16"/>
        <v>161.8024944</v>
      </c>
      <c r="H83" s="45">
        <v>49.317999999999998</v>
      </c>
      <c r="I83" s="46">
        <v>15.838000000000001</v>
      </c>
      <c r="J83" s="47">
        <f t="shared" si="12"/>
        <v>15.838000000000001</v>
      </c>
      <c r="K83" s="5">
        <f t="shared" si="13"/>
        <v>7.7579062083517467</v>
      </c>
      <c r="L83" s="5">
        <f t="shared" si="17"/>
        <v>2.5975486403260639E-2</v>
      </c>
      <c r="M83" s="5">
        <f t="shared" si="18"/>
        <v>2.5317807984290397E-2</v>
      </c>
      <c r="N83" s="5">
        <f t="shared" si="14"/>
        <v>0.20599999999999596</v>
      </c>
      <c r="O83" s="5">
        <f t="shared" si="15"/>
        <v>-0.15099999999999625</v>
      </c>
      <c r="P83" s="9">
        <f t="shared" si="19"/>
        <v>0.89410775546935461</v>
      </c>
      <c r="Q83" s="9"/>
      <c r="R83" s="9"/>
      <c r="U83" s="8"/>
      <c r="X83" s="70">
        <v>0.73</v>
      </c>
      <c r="Y83" s="67"/>
    </row>
    <row r="84" spans="1:25">
      <c r="A84" s="40">
        <v>2400</v>
      </c>
      <c r="B84" s="41" t="s">
        <v>47</v>
      </c>
      <c r="C84" s="41" t="s">
        <v>47</v>
      </c>
      <c r="D84" s="43"/>
      <c r="E84" s="43"/>
      <c r="F84" s="43"/>
      <c r="G84" s="44">
        <f t="shared" si="16"/>
        <v>161.3070936</v>
      </c>
      <c r="H84" s="45">
        <v>49.167000000000002</v>
      </c>
      <c r="I84" s="46">
        <v>15.687000000000005</v>
      </c>
      <c r="J84" s="47">
        <f t="shared" si="12"/>
        <v>15.687000000000005</v>
      </c>
      <c r="K84" s="5">
        <f t="shared" si="13"/>
        <v>7.7832240163360371</v>
      </c>
      <c r="L84" s="5">
        <f t="shared" si="17"/>
        <v>2.5317807984290397E-2</v>
      </c>
      <c r="M84" s="5">
        <f t="shared" si="18"/>
        <v>2.4692612590371255E-2</v>
      </c>
      <c r="N84" s="5">
        <f t="shared" si="14"/>
        <v>-0.15099999999999625</v>
      </c>
      <c r="O84" s="5">
        <f t="shared" si="15"/>
        <v>-0.12600000000000477</v>
      </c>
      <c r="P84" s="9">
        <f t="shared" si="19"/>
        <v>-5.528076510279563</v>
      </c>
      <c r="Q84" s="9"/>
      <c r="R84" s="5">
        <f>K87-K84</f>
        <v>7.2320661579626133E-2</v>
      </c>
      <c r="S84" s="8">
        <f>K90-K87</f>
        <v>6.7441280795532244E-2</v>
      </c>
      <c r="T84" s="10">
        <f>I87-I84</f>
        <v>-0.22400000000000375</v>
      </c>
      <c r="U84" s="8">
        <f>I90-I87</f>
        <v>8.2000000000000739E-2</v>
      </c>
      <c r="V84">
        <f>(((T84/R84)*S84)+((U84/S84)*R84))/(R84+S84)</f>
        <v>-0.8654309239501895</v>
      </c>
      <c r="W84">
        <f>(P87-P84)/(K87-K84)</f>
        <v>49.196156087889086</v>
      </c>
      <c r="X84" s="70">
        <v>1.1000000000000001</v>
      </c>
      <c r="Y84" s="67"/>
    </row>
    <row r="85" spans="1:25">
      <c r="A85" s="40">
        <v>2460</v>
      </c>
      <c r="B85" s="41" t="s">
        <v>47</v>
      </c>
      <c r="C85" s="41" t="s">
        <v>47</v>
      </c>
      <c r="D85" s="43"/>
      <c r="E85" s="43"/>
      <c r="F85" s="43"/>
      <c r="G85" s="44">
        <f t="shared" si="16"/>
        <v>160.8937128</v>
      </c>
      <c r="H85" s="45">
        <v>49.040999999999997</v>
      </c>
      <c r="I85" s="46">
        <v>15.561</v>
      </c>
      <c r="J85" s="47">
        <f t="shared" si="12"/>
        <v>15.561</v>
      </c>
      <c r="K85" s="5">
        <f t="shared" si="13"/>
        <v>7.8079166289264084</v>
      </c>
      <c r="L85" s="5">
        <f t="shared" si="17"/>
        <v>2.4692612590371255E-2</v>
      </c>
      <c r="M85" s="5">
        <f t="shared" si="18"/>
        <v>2.4097551579060905E-2</v>
      </c>
      <c r="N85" s="5">
        <f t="shared" si="14"/>
        <v>-0.12600000000000477</v>
      </c>
      <c r="O85" s="5">
        <f t="shared" si="15"/>
        <v>-4.399999999999693E-2</v>
      </c>
      <c r="P85" s="9">
        <f t="shared" si="19"/>
        <v>-3.4443435399396445</v>
      </c>
      <c r="Q85" s="9"/>
      <c r="R85" s="9"/>
      <c r="U85" s="8"/>
      <c r="X85" s="70">
        <v>1.47</v>
      </c>
      <c r="Y85" s="67"/>
    </row>
    <row r="86" spans="1:25">
      <c r="A86" s="40">
        <v>2520</v>
      </c>
      <c r="B86" s="41" t="s">
        <v>47</v>
      </c>
      <c r="C86" s="41" t="s">
        <v>47</v>
      </c>
      <c r="D86" s="43"/>
      <c r="E86" s="43"/>
      <c r="F86" s="43"/>
      <c r="G86" s="44">
        <f t="shared" si="16"/>
        <v>160.7493576</v>
      </c>
      <c r="H86" s="45">
        <v>48.997</v>
      </c>
      <c r="I86" s="46">
        <v>15.517000000000003</v>
      </c>
      <c r="J86" s="47">
        <f t="shared" si="12"/>
        <v>15.517000000000003</v>
      </c>
      <c r="K86" s="5">
        <f t="shared" si="13"/>
        <v>7.8320141805054693</v>
      </c>
      <c r="L86" s="5">
        <f t="shared" si="17"/>
        <v>2.4097551579060905E-2</v>
      </c>
      <c r="M86" s="5">
        <f t="shared" si="18"/>
        <v>2.3530497410193973E-2</v>
      </c>
      <c r="N86" s="5">
        <f t="shared" si="14"/>
        <v>-4.399999999999693E-2</v>
      </c>
      <c r="O86" s="5">
        <f t="shared" si="15"/>
        <v>-5.4000000000002046E-2</v>
      </c>
      <c r="P86" s="9">
        <f t="shared" si="19"/>
        <v>-2.0631947046000607</v>
      </c>
      <c r="Q86" s="9"/>
      <c r="R86" s="9"/>
      <c r="U86" s="8"/>
      <c r="X86" s="70">
        <v>2.04</v>
      </c>
      <c r="Y86" s="67"/>
    </row>
    <row r="87" spans="1:25">
      <c r="A87" s="40">
        <v>2580</v>
      </c>
      <c r="B87" s="41" t="s">
        <v>47</v>
      </c>
      <c r="C87" s="41" t="s">
        <v>47</v>
      </c>
      <c r="D87" s="43"/>
      <c r="E87" s="43"/>
      <c r="F87" s="43"/>
      <c r="G87" s="44">
        <f t="shared" si="16"/>
        <v>160.5721944</v>
      </c>
      <c r="H87" s="45">
        <v>48.942999999999998</v>
      </c>
      <c r="I87" s="46">
        <v>15.463000000000001</v>
      </c>
      <c r="J87" s="47">
        <f t="shared" si="12"/>
        <v>15.463000000000001</v>
      </c>
      <c r="K87" s="5">
        <f t="shared" si="13"/>
        <v>7.8555446779156632</v>
      </c>
      <c r="L87" s="5">
        <f t="shared" si="17"/>
        <v>2.3530497410193973E-2</v>
      </c>
      <c r="M87" s="5">
        <f t="shared" si="18"/>
        <v>2.2989518224698635E-2</v>
      </c>
      <c r="N87" s="5">
        <f t="shared" si="14"/>
        <v>-5.4000000000002046E-2</v>
      </c>
      <c r="O87" s="5">
        <f t="shared" si="15"/>
        <v>-3.7999999999996703E-2</v>
      </c>
      <c r="P87" s="9">
        <f t="shared" si="19"/>
        <v>-1.9701779548288723</v>
      </c>
      <c r="Q87" s="9"/>
      <c r="R87" s="5">
        <f>K90-K87</f>
        <v>6.7441280795532244E-2</v>
      </c>
      <c r="S87" s="8">
        <f>K93-K90</f>
        <v>6.3178901621531836E-2</v>
      </c>
      <c r="T87" s="10">
        <f>I90-I87</f>
        <v>8.2000000000000739E-2</v>
      </c>
      <c r="U87" s="8">
        <f>I93-I90</f>
        <v>0.82399999999999807</v>
      </c>
      <c r="V87">
        <f>(((T87/R87)*S87)+((U87/S87)*R87))/(R87+S87)</f>
        <v>7.3220602107808856</v>
      </c>
      <c r="W87">
        <f>(P90-P87)/(K90-K87)</f>
        <v>56.231360038235394</v>
      </c>
      <c r="X87" s="70">
        <v>2.56</v>
      </c>
      <c r="Y87" s="67"/>
    </row>
    <row r="88" spans="1:25">
      <c r="A88" s="40">
        <v>2640</v>
      </c>
      <c r="B88" s="41" t="s">
        <v>47</v>
      </c>
      <c r="C88" s="41" t="s">
        <v>47</v>
      </c>
      <c r="D88" s="43"/>
      <c r="E88" s="43"/>
      <c r="F88" s="43"/>
      <c r="G88" s="44">
        <f t="shared" si="16"/>
        <v>160.44752400000002</v>
      </c>
      <c r="H88" s="45">
        <v>48.905000000000001</v>
      </c>
      <c r="I88" s="46">
        <v>15.425000000000004</v>
      </c>
      <c r="J88" s="47">
        <f t="shared" si="12"/>
        <v>15.425000000000004</v>
      </c>
      <c r="K88" s="5">
        <f t="shared" si="13"/>
        <v>7.8785341961403619</v>
      </c>
      <c r="L88" s="5">
        <f t="shared" si="17"/>
        <v>2.2989518224698635E-2</v>
      </c>
      <c r="M88" s="5">
        <f t="shared" si="18"/>
        <v>2.247285585205816E-2</v>
      </c>
      <c r="N88" s="5">
        <f t="shared" si="14"/>
        <v>-3.7999999999996703E-2</v>
      </c>
      <c r="O88" s="5">
        <f t="shared" si="15"/>
        <v>0.25</v>
      </c>
      <c r="P88" s="9">
        <f t="shared" si="19"/>
        <v>4.8084077598870243</v>
      </c>
      <c r="Q88" s="9"/>
      <c r="R88" s="9"/>
      <c r="U88" s="8"/>
      <c r="X88" s="70">
        <v>2.97</v>
      </c>
      <c r="Y88" s="67"/>
    </row>
    <row r="89" spans="1:25">
      <c r="A89" s="40">
        <v>2700</v>
      </c>
      <c r="B89" s="41" t="s">
        <v>47</v>
      </c>
      <c r="C89" s="41" t="s">
        <v>47</v>
      </c>
      <c r="D89" s="43"/>
      <c r="E89" s="43"/>
      <c r="F89" s="43"/>
      <c r="G89" s="44">
        <f t="shared" si="16"/>
        <v>161.26772400000002</v>
      </c>
      <c r="H89" s="45">
        <v>49.155000000000001</v>
      </c>
      <c r="I89" s="46">
        <v>15.675000000000004</v>
      </c>
      <c r="J89" s="47">
        <f t="shared" si="12"/>
        <v>15.675000000000004</v>
      </c>
      <c r="K89" s="5">
        <f t="shared" si="13"/>
        <v>7.90100705199242</v>
      </c>
      <c r="L89" s="5">
        <f t="shared" si="17"/>
        <v>2.247285585205816E-2</v>
      </c>
      <c r="M89" s="5">
        <f t="shared" si="18"/>
        <v>2.1978906718775448E-2</v>
      </c>
      <c r="N89" s="5">
        <f t="shared" si="14"/>
        <v>0.25</v>
      </c>
      <c r="O89" s="5">
        <f t="shared" si="15"/>
        <v>-0.13000000000000256</v>
      </c>
      <c r="P89" s="9">
        <f t="shared" si="19"/>
        <v>2.5102144253370433</v>
      </c>
      <c r="Q89" s="9"/>
      <c r="R89" s="9"/>
      <c r="U89" s="8"/>
      <c r="X89" s="70">
        <v>3.25</v>
      </c>
      <c r="Y89" s="67"/>
    </row>
    <row r="90" spans="1:25">
      <c r="A90" s="40">
        <v>2760</v>
      </c>
      <c r="B90" s="41" t="s">
        <v>47</v>
      </c>
      <c r="C90" s="41" t="s">
        <v>47</v>
      </c>
      <c r="D90" s="43"/>
      <c r="E90" s="43"/>
      <c r="F90" s="43"/>
      <c r="G90" s="44">
        <f t="shared" si="16"/>
        <v>160.84121999999999</v>
      </c>
      <c r="H90" s="45">
        <v>49.024999999999999</v>
      </c>
      <c r="I90" s="46">
        <v>15.545000000000002</v>
      </c>
      <c r="J90" s="47">
        <f t="shared" si="12"/>
        <v>15.545000000000002</v>
      </c>
      <c r="K90" s="5">
        <f t="shared" si="13"/>
        <v>7.9229859587111955</v>
      </c>
      <c r="L90" s="5">
        <f t="shared" si="17"/>
        <v>2.1978906718775448E-2</v>
      </c>
      <c r="M90" s="5">
        <f t="shared" si="18"/>
        <v>2.1506205220963359E-2</v>
      </c>
      <c r="N90" s="5">
        <f t="shared" si="14"/>
        <v>-0.13000000000000256</v>
      </c>
      <c r="O90" s="5">
        <f t="shared" si="15"/>
        <v>0.20199999999999818</v>
      </c>
      <c r="P90" s="9">
        <f t="shared" si="19"/>
        <v>1.8221369870244317</v>
      </c>
      <c r="Q90" s="9"/>
      <c r="R90" s="5">
        <f>K93-K90</f>
        <v>6.3178901621531836E-2</v>
      </c>
      <c r="S90" s="8">
        <f>K96-K93</f>
        <v>5.9423420470801069E-2</v>
      </c>
      <c r="T90" s="10">
        <f>I93-I90</f>
        <v>0.82399999999999807</v>
      </c>
      <c r="U90" s="8">
        <f>I96-I93</f>
        <v>-0.38399999999999324</v>
      </c>
      <c r="V90">
        <f>(((T90/R90)*S90)+((U90/S90)*R90))/(R90+S90)</f>
        <v>2.9913910675690993</v>
      </c>
      <c r="W90">
        <f>(P93-P90)/(K93-K90)</f>
        <v>10.478885571871373</v>
      </c>
      <c r="X90" s="70">
        <v>3.18</v>
      </c>
      <c r="Y90" s="67"/>
    </row>
    <row r="91" spans="1:25">
      <c r="A91" s="40">
        <v>2820</v>
      </c>
      <c r="B91" s="41" t="s">
        <v>47</v>
      </c>
      <c r="C91" s="41" t="s">
        <v>47</v>
      </c>
      <c r="D91" s="43"/>
      <c r="E91" s="43"/>
      <c r="F91" s="43"/>
      <c r="G91" s="44">
        <f t="shared" si="16"/>
        <v>161.50394159999999</v>
      </c>
      <c r="H91" s="45">
        <v>49.226999999999997</v>
      </c>
      <c r="I91" s="46">
        <v>15.747</v>
      </c>
      <c r="J91" s="47">
        <f t="shared" si="12"/>
        <v>15.747</v>
      </c>
      <c r="K91" s="5">
        <f t="shared" si="13"/>
        <v>7.9444921639321588</v>
      </c>
      <c r="L91" s="5">
        <f t="shared" si="17"/>
        <v>2.1506205220963359E-2</v>
      </c>
      <c r="M91" s="5">
        <f t="shared" si="18"/>
        <v>2.1053409197833162E-2</v>
      </c>
      <c r="N91" s="5">
        <f t="shared" si="14"/>
        <v>0.20199999999999818</v>
      </c>
      <c r="O91" s="5">
        <f t="shared" si="15"/>
        <v>0.30600000000000449</v>
      </c>
      <c r="P91" s="9">
        <f t="shared" si="19"/>
        <v>11.990902759656064</v>
      </c>
      <c r="Q91" s="9"/>
      <c r="R91" s="9"/>
      <c r="U91" s="8"/>
      <c r="X91" s="70">
        <v>3.01</v>
      </c>
      <c r="Y91" s="67"/>
    </row>
    <row r="92" spans="1:25">
      <c r="A92" s="40">
        <v>2880</v>
      </c>
      <c r="B92" s="41" t="s">
        <v>47</v>
      </c>
      <c r="C92" s="41" t="s">
        <v>47</v>
      </c>
      <c r="D92" s="43"/>
      <c r="E92" s="43"/>
      <c r="F92" s="43"/>
      <c r="G92" s="44">
        <f t="shared" si="16"/>
        <v>162.50786640000001</v>
      </c>
      <c r="H92" s="45">
        <v>49.533000000000001</v>
      </c>
      <c r="I92" s="46">
        <v>16.053000000000004</v>
      </c>
      <c r="J92" s="47">
        <f t="shared" si="12"/>
        <v>16.053000000000004</v>
      </c>
      <c r="K92" s="5">
        <f t="shared" si="13"/>
        <v>7.965545573129992</v>
      </c>
      <c r="L92" s="5">
        <f t="shared" si="17"/>
        <v>2.1053409197833162E-2</v>
      </c>
      <c r="M92" s="5">
        <f t="shared" si="18"/>
        <v>2.0619287202735315E-2</v>
      </c>
      <c r="N92" s="5">
        <f t="shared" si="14"/>
        <v>0.30600000000000449</v>
      </c>
      <c r="O92" s="5">
        <f t="shared" si="15"/>
        <v>0.3159999999999954</v>
      </c>
      <c r="P92" s="9">
        <f t="shared" si="19"/>
        <v>14.934080143562651</v>
      </c>
      <c r="Q92" s="9"/>
      <c r="R92" s="9"/>
      <c r="U92" s="8"/>
      <c r="X92" s="70">
        <v>2.7</v>
      </c>
      <c r="Y92" s="67"/>
    </row>
    <row r="93" spans="1:25">
      <c r="A93" s="40">
        <v>2940</v>
      </c>
      <c r="B93" s="41" t="s">
        <v>47</v>
      </c>
      <c r="C93" s="41" t="s">
        <v>47</v>
      </c>
      <c r="D93" s="43"/>
      <c r="E93" s="43"/>
      <c r="F93" s="43"/>
      <c r="G93" s="44">
        <f t="shared" si="16"/>
        <v>163.54459919999999</v>
      </c>
      <c r="H93" s="45">
        <v>49.848999999999997</v>
      </c>
      <c r="I93" s="46">
        <v>16.369</v>
      </c>
      <c r="J93" s="47">
        <f t="shared" si="12"/>
        <v>16.369</v>
      </c>
      <c r="K93" s="5">
        <f t="shared" si="13"/>
        <v>7.9861648603327273</v>
      </c>
      <c r="L93" s="5">
        <f t="shared" si="17"/>
        <v>2.0619287202735315E-2</v>
      </c>
      <c r="M93" s="5">
        <f t="shared" si="18"/>
        <v>2.0202707317518609E-2</v>
      </c>
      <c r="N93" s="5">
        <f t="shared" si="14"/>
        <v>0.3159999999999954</v>
      </c>
      <c r="O93" s="5">
        <f t="shared" si="15"/>
        <v>-0.20399999999999352</v>
      </c>
      <c r="P93" s="9">
        <f t="shared" si="19"/>
        <v>2.4841814676729825</v>
      </c>
      <c r="Q93" s="9"/>
      <c r="R93" s="5">
        <f>K96-K93</f>
        <v>5.9423420470801069E-2</v>
      </c>
      <c r="S93" s="8">
        <f>K99-K96</f>
        <v>5.6089466651043196E-2</v>
      </c>
      <c r="T93" s="10">
        <f>I96-I93</f>
        <v>-0.38399999999999324</v>
      </c>
      <c r="U93" s="8">
        <f>I99-I96</f>
        <v>-2.0000000000003126E-2</v>
      </c>
      <c r="V93">
        <f>(((T93/R93)*S93)+((U93/S93)*R93))/(R93+S93)</f>
        <v>-3.3212264875286754</v>
      </c>
      <c r="W93">
        <f>(P96-P93)/(K96-K93)</f>
        <v>-48.822701996169258</v>
      </c>
      <c r="X93" s="70">
        <v>2.4500000000000002</v>
      </c>
      <c r="Y93" s="67"/>
    </row>
    <row r="94" spans="1:25">
      <c r="A94" s="40">
        <v>3000</v>
      </c>
      <c r="B94" s="41" t="s">
        <v>47</v>
      </c>
      <c r="C94" s="41" t="s">
        <v>47</v>
      </c>
      <c r="D94" s="43"/>
      <c r="E94" s="43"/>
      <c r="F94" s="43"/>
      <c r="G94" s="44">
        <f t="shared" si="16"/>
        <v>162.87531600000003</v>
      </c>
      <c r="H94" s="45">
        <v>49.645000000000003</v>
      </c>
      <c r="I94" s="46">
        <v>16.165000000000006</v>
      </c>
      <c r="J94" s="47">
        <f t="shared" si="12"/>
        <v>16.165000000000006</v>
      </c>
      <c r="K94" s="5">
        <f t="shared" si="13"/>
        <v>8.0063675676502459</v>
      </c>
      <c r="L94" s="5">
        <f t="shared" si="17"/>
        <v>2.0202707317518609E-2</v>
      </c>
      <c r="M94" s="5">
        <f t="shared" si="18"/>
        <v>1.9802627296179764E-2</v>
      </c>
      <c r="N94" s="5">
        <f t="shared" si="14"/>
        <v>-0.20399999999999352</v>
      </c>
      <c r="O94" s="5">
        <f t="shared" si="15"/>
        <v>-1.4000000000002899E-2</v>
      </c>
      <c r="P94" s="9">
        <f t="shared" si="19"/>
        <v>-5.3553601975919314</v>
      </c>
      <c r="Q94" s="9"/>
      <c r="R94" s="9"/>
      <c r="U94" s="8"/>
      <c r="X94" s="70">
        <v>2.2599999999999998</v>
      </c>
      <c r="Y94" s="67"/>
    </row>
    <row r="95" spans="1:25">
      <c r="A95" s="40">
        <v>3060</v>
      </c>
      <c r="B95" s="41" t="s">
        <v>47</v>
      </c>
      <c r="C95" s="41" t="s">
        <v>47</v>
      </c>
      <c r="D95" s="43"/>
      <c r="E95" s="43"/>
      <c r="F95" s="43"/>
      <c r="G95" s="44">
        <f t="shared" si="16"/>
        <v>162.82938480000001</v>
      </c>
      <c r="H95" s="45">
        <v>49.631</v>
      </c>
      <c r="I95" s="46">
        <v>16.151000000000003</v>
      </c>
      <c r="J95" s="47">
        <f t="shared" si="12"/>
        <v>16.151000000000003</v>
      </c>
      <c r="K95" s="5">
        <f t="shared" si="13"/>
        <v>8.0261701949464257</v>
      </c>
      <c r="L95" s="5">
        <f t="shared" si="17"/>
        <v>1.9802627296179764E-2</v>
      </c>
      <c r="M95" s="5">
        <f t="shared" si="18"/>
        <v>1.9418085857102696E-2</v>
      </c>
      <c r="N95" s="5">
        <f t="shared" si="14"/>
        <v>-1.4000000000002899E-2</v>
      </c>
      <c r="O95" s="5">
        <f t="shared" si="15"/>
        <v>-0.16599999999999682</v>
      </c>
      <c r="P95" s="9">
        <f t="shared" si="19"/>
        <v>-4.6662965775340606</v>
      </c>
      <c r="Q95" s="9"/>
      <c r="R95" s="9"/>
      <c r="U95" s="8"/>
      <c r="X95" s="70">
        <v>2.21</v>
      </c>
      <c r="Y95" s="67"/>
    </row>
    <row r="96" spans="1:25">
      <c r="A96" s="40">
        <v>3120</v>
      </c>
      <c r="B96" s="41" t="s">
        <v>47</v>
      </c>
      <c r="C96" s="41" t="s">
        <v>47</v>
      </c>
      <c r="D96" s="43"/>
      <c r="E96" s="43"/>
      <c r="F96" s="43"/>
      <c r="G96" s="44">
        <f t="shared" si="16"/>
        <v>162.28477200000003</v>
      </c>
      <c r="H96" s="45">
        <v>49.465000000000003</v>
      </c>
      <c r="I96" s="46">
        <v>15.985000000000007</v>
      </c>
      <c r="J96" s="47">
        <f t="shared" si="12"/>
        <v>15.985000000000007</v>
      </c>
      <c r="K96" s="5">
        <f t="shared" si="13"/>
        <v>8.0455882808035284</v>
      </c>
      <c r="L96" s="5">
        <f t="shared" si="17"/>
        <v>1.9418085857102696E-2</v>
      </c>
      <c r="M96" s="5">
        <f t="shared" si="18"/>
        <v>1.9048194970693544E-2</v>
      </c>
      <c r="N96" s="5">
        <f t="shared" si="14"/>
        <v>-0.16599999999999682</v>
      </c>
      <c r="O96" s="5">
        <f t="shared" si="15"/>
        <v>0.14399999999999835</v>
      </c>
      <c r="P96" s="9">
        <f t="shared" si="19"/>
        <v>-0.41703048156600175</v>
      </c>
      <c r="Q96" s="9"/>
      <c r="R96" s="5">
        <f>K99-K96</f>
        <v>5.6089466651043196E-2</v>
      </c>
      <c r="S96" s="8">
        <f>K102-K99</f>
        <v>5.3109825313947923E-2</v>
      </c>
      <c r="T96" s="10">
        <f>I99-I96</f>
        <v>-2.0000000000003126E-2</v>
      </c>
      <c r="U96" s="8">
        <f>I102-I99</f>
        <v>-0.98100000000000165</v>
      </c>
      <c r="V96">
        <f>(((T96/R96)*S96)+((U96/S96)*R96))/(R96+S96)</f>
        <v>-9.6610055627738873</v>
      </c>
      <c r="W96">
        <f>(P99-P96)/(K99-K96)</f>
        <v>-683.9624304992484</v>
      </c>
      <c r="X96" s="70">
        <v>2.4</v>
      </c>
      <c r="Y96" s="67"/>
    </row>
    <row r="97" spans="1:25">
      <c r="A97" s="40">
        <v>3180</v>
      </c>
      <c r="B97" s="41" t="s">
        <v>47</v>
      </c>
      <c r="C97" s="41" t="s">
        <v>47</v>
      </c>
      <c r="D97" s="43"/>
      <c r="E97" s="43"/>
      <c r="F97" s="43"/>
      <c r="G97" s="44">
        <f t="shared" si="16"/>
        <v>162.75720720000001</v>
      </c>
      <c r="H97" s="45">
        <v>49.609000000000002</v>
      </c>
      <c r="I97" s="46">
        <v>16.129000000000005</v>
      </c>
      <c r="J97" s="47">
        <f t="shared" si="12"/>
        <v>16.129000000000005</v>
      </c>
      <c r="K97" s="5">
        <f t="shared" si="13"/>
        <v>8.0646364757742219</v>
      </c>
      <c r="L97" s="5">
        <f t="shared" si="17"/>
        <v>1.9048194970693544E-2</v>
      </c>
      <c r="M97" s="5">
        <f t="shared" si="18"/>
        <v>1.8692133012153889E-2</v>
      </c>
      <c r="N97" s="5">
        <f t="shared" si="14"/>
        <v>0.14399999999999835</v>
      </c>
      <c r="O97" s="5">
        <f t="shared" si="15"/>
        <v>-0.13400000000000034</v>
      </c>
      <c r="P97" s="9">
        <f t="shared" si="19"/>
        <v>0.12601160017335428</v>
      </c>
      <c r="Q97" s="9"/>
      <c r="R97" s="9"/>
      <c r="U97" s="8"/>
      <c r="X97" s="70">
        <v>2.68</v>
      </c>
      <c r="Y97" s="67"/>
    </row>
    <row r="98" spans="1:25">
      <c r="A98" s="40">
        <v>3240</v>
      </c>
      <c r="B98" s="41" t="s">
        <v>47</v>
      </c>
      <c r="C98" s="41" t="s">
        <v>47</v>
      </c>
      <c r="D98" s="43"/>
      <c r="E98" s="43"/>
      <c r="F98" s="43"/>
      <c r="G98" s="44">
        <f t="shared" si="16"/>
        <v>162.31758000000002</v>
      </c>
      <c r="H98" s="45">
        <v>49.475000000000001</v>
      </c>
      <c r="I98" s="46">
        <v>15.995000000000005</v>
      </c>
      <c r="J98" s="47">
        <f t="shared" si="12"/>
        <v>15.995000000000005</v>
      </c>
      <c r="K98" s="5">
        <f t="shared" si="13"/>
        <v>8.0833286087863758</v>
      </c>
      <c r="L98" s="5">
        <f t="shared" si="17"/>
        <v>1.8692133012153889E-2</v>
      </c>
      <c r="M98" s="5">
        <f t="shared" si="18"/>
        <v>1.8349138668195764E-2</v>
      </c>
      <c r="N98" s="5">
        <f t="shared" si="14"/>
        <v>-0.13400000000000034</v>
      </c>
      <c r="O98" s="5">
        <f t="shared" si="15"/>
        <v>-3.0000000000001137E-2</v>
      </c>
      <c r="P98" s="9">
        <f t="shared" si="19"/>
        <v>-4.3762516189443073</v>
      </c>
      <c r="Q98" s="9"/>
      <c r="R98" s="9"/>
      <c r="U98" s="8"/>
      <c r="X98" s="70">
        <v>3.05</v>
      </c>
      <c r="Y98" s="67"/>
    </row>
    <row r="99" spans="1:25">
      <c r="A99" s="40">
        <v>3300</v>
      </c>
      <c r="B99" s="41" t="s">
        <v>47</v>
      </c>
      <c r="C99" s="41" t="s">
        <v>47</v>
      </c>
      <c r="D99" s="43"/>
      <c r="E99" s="43"/>
      <c r="F99" s="43"/>
      <c r="G99" s="44">
        <f t="shared" si="16"/>
        <v>162.219156</v>
      </c>
      <c r="H99" s="45">
        <v>49.445</v>
      </c>
      <c r="I99" s="46">
        <v>15.965000000000003</v>
      </c>
      <c r="J99" s="47">
        <f t="shared" si="12"/>
        <v>15.965000000000003</v>
      </c>
      <c r="K99" s="5">
        <f t="shared" si="13"/>
        <v>8.1016777474545716</v>
      </c>
      <c r="L99" s="5">
        <f t="shared" si="17"/>
        <v>1.8349138668195764E-2</v>
      </c>
      <c r="M99" s="5">
        <f t="shared" si="18"/>
        <v>1.8018505502677584E-2</v>
      </c>
      <c r="N99" s="5">
        <f t="shared" si="14"/>
        <v>-3.0000000000001137E-2</v>
      </c>
      <c r="O99" s="5">
        <f t="shared" si="15"/>
        <v>-1.3560000000000016</v>
      </c>
      <c r="P99" s="9">
        <f t="shared" si="19"/>
        <v>-38.780118417620045</v>
      </c>
      <c r="Q99" s="9"/>
      <c r="R99" s="5">
        <f>K102-K99</f>
        <v>5.3109825313947923E-2</v>
      </c>
      <c r="S99" s="8">
        <f>K105-K102</f>
        <v>5.0430853626892258E-2</v>
      </c>
      <c r="T99" s="10">
        <f>I102-I99</f>
        <v>-0.98100000000000165</v>
      </c>
      <c r="U99" s="8">
        <f>I105-I102</f>
        <v>1.1060000000000016</v>
      </c>
      <c r="V99">
        <f>(((T99/R99)*S99)+((U99/S99)*R99))/(R99+S99)</f>
        <v>2.2526053668656711</v>
      </c>
      <c r="W99">
        <f>(P102-P99)/(K102-K99)</f>
        <v>1389.1843511928537</v>
      </c>
      <c r="X99" s="70">
        <v>3.26</v>
      </c>
      <c r="Y99" s="67"/>
    </row>
    <row r="100" spans="1:25">
      <c r="A100" s="40">
        <v>3360</v>
      </c>
      <c r="B100" s="41" t="s">
        <v>47</v>
      </c>
      <c r="C100" s="41" t="s">
        <v>47</v>
      </c>
      <c r="D100" s="43"/>
      <c r="E100" s="43"/>
      <c r="F100" s="43"/>
      <c r="G100" s="44">
        <f t="shared" si="16"/>
        <v>157.77039120000001</v>
      </c>
      <c r="H100" s="45">
        <v>48.088999999999999</v>
      </c>
      <c r="I100" s="46">
        <v>14.609000000000002</v>
      </c>
      <c r="J100" s="47">
        <f t="shared" si="12"/>
        <v>14.609000000000002</v>
      </c>
      <c r="K100" s="5">
        <f t="shared" si="13"/>
        <v>8.1196962529572492</v>
      </c>
      <c r="L100" s="5">
        <f t="shared" si="17"/>
        <v>1.8018505502677584E-2</v>
      </c>
      <c r="M100" s="5">
        <f t="shared" si="18"/>
        <v>1.7699577099401509E-2</v>
      </c>
      <c r="N100" s="5">
        <f t="shared" si="14"/>
        <v>-1.3560000000000016</v>
      </c>
      <c r="O100" s="5">
        <f t="shared" si="15"/>
        <v>0.35600000000000165</v>
      </c>
      <c r="P100" s="9">
        <f t="shared" si="19"/>
        <v>-27.145465448207478</v>
      </c>
      <c r="Q100" s="9"/>
      <c r="R100" s="9"/>
      <c r="U100" s="8"/>
      <c r="X100" s="70">
        <v>3.38</v>
      </c>
      <c r="Y100" s="67"/>
    </row>
    <row r="101" spans="1:25">
      <c r="A101" s="40">
        <v>3420</v>
      </c>
      <c r="B101" s="41" t="s">
        <v>47</v>
      </c>
      <c r="C101" s="41" t="s">
        <v>47</v>
      </c>
      <c r="D101" s="43"/>
      <c r="E101" s="43"/>
      <c r="F101" s="43"/>
      <c r="G101" s="44">
        <f t="shared" si="16"/>
        <v>158.938356</v>
      </c>
      <c r="H101" s="45">
        <v>48.445</v>
      </c>
      <c r="I101" s="46">
        <v>14.965000000000003</v>
      </c>
      <c r="J101" s="47">
        <f t="shared" ref="J101:J116" si="20">I101</f>
        <v>14.965000000000003</v>
      </c>
      <c r="K101" s="5">
        <f t="shared" ref="K101:K116" si="21">LN(A101)</f>
        <v>8.1373958300566507</v>
      </c>
      <c r="L101" s="5">
        <f t="shared" si="17"/>
        <v>1.7699577099401509E-2</v>
      </c>
      <c r="M101" s="5">
        <f t="shared" si="18"/>
        <v>1.7391742711868829E-2</v>
      </c>
      <c r="N101" s="5">
        <f t="shared" ref="N101:N116" si="22">I101-I100</f>
        <v>0.35600000000000165</v>
      </c>
      <c r="O101" s="5">
        <f t="shared" ref="O101:O116" si="23">I102-I101</f>
        <v>1.8999999999998352E-2</v>
      </c>
      <c r="P101" s="9">
        <f t="shared" si="19"/>
        <v>10.519543959738707</v>
      </c>
      <c r="Q101" s="9"/>
      <c r="R101" s="9"/>
      <c r="U101" s="8"/>
      <c r="X101" s="70">
        <v>3.31</v>
      </c>
      <c r="Y101" s="67"/>
    </row>
    <row r="102" spans="1:25">
      <c r="A102" s="40">
        <v>3480</v>
      </c>
      <c r="B102" s="41" t="s">
        <v>47</v>
      </c>
      <c r="C102" s="41" t="s">
        <v>47</v>
      </c>
      <c r="D102" s="43"/>
      <c r="E102" s="43"/>
      <c r="F102" s="43"/>
      <c r="G102" s="44">
        <f t="shared" si="16"/>
        <v>159.00069120000001</v>
      </c>
      <c r="H102" s="45">
        <v>48.463999999999999</v>
      </c>
      <c r="I102" s="46">
        <v>14.984000000000002</v>
      </c>
      <c r="J102" s="47">
        <f t="shared" si="20"/>
        <v>14.984000000000002</v>
      </c>
      <c r="K102" s="5">
        <f t="shared" si="21"/>
        <v>8.1547875727685195</v>
      </c>
      <c r="L102" s="5">
        <f t="shared" si="17"/>
        <v>1.7391742711868829E-2</v>
      </c>
      <c r="M102" s="5">
        <f t="shared" si="18"/>
        <v>1.7094433359300609E-2</v>
      </c>
      <c r="N102" s="5">
        <f t="shared" si="22"/>
        <v>1.8999999999998352E-2</v>
      </c>
      <c r="O102" s="5">
        <f t="shared" si="23"/>
        <v>1.1679999999999993</v>
      </c>
      <c r="P102" s="9">
        <f t="shared" si="19"/>
        <v>34.999219803102491</v>
      </c>
      <c r="Q102" s="9"/>
      <c r="R102" s="5">
        <f>K105-K102</f>
        <v>5.0430853626892258E-2</v>
      </c>
      <c r="S102" s="8">
        <f>K108-K105</f>
        <v>4.8009219186360141E-2</v>
      </c>
      <c r="T102" s="10">
        <f>I105-I102</f>
        <v>1.1060000000000016</v>
      </c>
      <c r="U102" s="8">
        <f>I108-I105</f>
        <v>-6.9000000000002615E-2</v>
      </c>
      <c r="V102">
        <f>(((T102/R102)*S102)+((U102/S102)*R102))/(R102+S102)</f>
        <v>9.9594670184262313</v>
      </c>
      <c r="W102">
        <f>(P105-P102)/(K105-K102)</f>
        <v>-834.93603111016853</v>
      </c>
      <c r="X102" s="70">
        <v>2.91</v>
      </c>
      <c r="Y102" s="67"/>
    </row>
    <row r="103" spans="1:25">
      <c r="A103" s="40">
        <v>3540</v>
      </c>
      <c r="B103" s="41" t="s">
        <v>47</v>
      </c>
      <c r="C103" s="41" t="s">
        <v>47</v>
      </c>
      <c r="D103" s="43"/>
      <c r="E103" s="43"/>
      <c r="F103" s="43"/>
      <c r="G103" s="44">
        <f t="shared" si="16"/>
        <v>162.83266560000001</v>
      </c>
      <c r="H103" s="45">
        <v>49.631999999999998</v>
      </c>
      <c r="I103" s="46">
        <v>16.152000000000001</v>
      </c>
      <c r="J103" s="47">
        <f t="shared" si="20"/>
        <v>16.152000000000001</v>
      </c>
      <c r="K103" s="5">
        <f t="shared" si="21"/>
        <v>8.1718820061278201</v>
      </c>
      <c r="L103" s="5">
        <f t="shared" si="17"/>
        <v>1.7094433359300609E-2</v>
      </c>
      <c r="M103" s="5">
        <f t="shared" si="18"/>
        <v>1.6807118316380709E-2</v>
      </c>
      <c r="N103" s="5">
        <f t="shared" si="22"/>
        <v>1.1679999999999993</v>
      </c>
      <c r="O103" s="5">
        <f t="shared" si="23"/>
        <v>-7.9999999999955662E-3</v>
      </c>
      <c r="P103" s="9">
        <f t="shared" si="19"/>
        <v>33.633624441836446</v>
      </c>
      <c r="Q103" s="9"/>
      <c r="R103" s="9"/>
      <c r="U103" s="8"/>
      <c r="X103" s="70">
        <v>2.39</v>
      </c>
      <c r="Y103" s="67"/>
    </row>
    <row r="104" spans="1:25">
      <c r="A104" s="40">
        <v>3600</v>
      </c>
      <c r="B104" s="41" t="s">
        <v>47</v>
      </c>
      <c r="C104" s="41" t="s">
        <v>47</v>
      </c>
      <c r="D104" s="43"/>
      <c r="E104" s="43"/>
      <c r="F104" s="43"/>
      <c r="G104" s="44">
        <f t="shared" si="16"/>
        <v>162.80641920000002</v>
      </c>
      <c r="H104" s="45">
        <v>49.624000000000002</v>
      </c>
      <c r="I104" s="46">
        <v>16.144000000000005</v>
      </c>
      <c r="J104" s="47">
        <f t="shared" si="20"/>
        <v>16.144000000000005</v>
      </c>
      <c r="K104" s="5">
        <f t="shared" si="21"/>
        <v>8.1886891244442008</v>
      </c>
      <c r="L104" s="5">
        <f t="shared" si="17"/>
        <v>1.6807118316380709E-2</v>
      </c>
      <c r="M104" s="5">
        <f t="shared" si="18"/>
        <v>1.652930195121094E-2</v>
      </c>
      <c r="N104" s="5">
        <f t="shared" si="22"/>
        <v>-7.9999999999955662E-3</v>
      </c>
      <c r="O104" s="5">
        <f t="shared" si="23"/>
        <v>-5.4000000000002046E-2</v>
      </c>
      <c r="P104" s="9">
        <f t="shared" si="19"/>
        <v>-1.8830866487682763</v>
      </c>
      <c r="Q104" s="9"/>
      <c r="R104" s="9"/>
      <c r="U104" s="8"/>
      <c r="X104" s="70">
        <v>1.72</v>
      </c>
      <c r="Y104" s="67"/>
    </row>
    <row r="105" spans="1:25">
      <c r="A105" s="40">
        <v>3660</v>
      </c>
      <c r="B105" s="41" t="s">
        <v>47</v>
      </c>
      <c r="C105" s="41" t="s">
        <v>47</v>
      </c>
      <c r="D105" s="43"/>
      <c r="E105" s="43"/>
      <c r="F105" s="43"/>
      <c r="G105" s="44">
        <f t="shared" si="16"/>
        <v>162.629256</v>
      </c>
      <c r="H105" s="45">
        <v>49.57</v>
      </c>
      <c r="I105" s="46">
        <v>16.090000000000003</v>
      </c>
      <c r="J105" s="47">
        <f t="shared" si="20"/>
        <v>16.090000000000003</v>
      </c>
      <c r="K105" s="5">
        <f t="shared" si="21"/>
        <v>8.2052184263954118</v>
      </c>
      <c r="L105" s="5">
        <f t="shared" si="17"/>
        <v>1.652930195121094E-2</v>
      </c>
      <c r="M105" s="5">
        <f t="shared" si="18"/>
        <v>1.6260520871780315E-2</v>
      </c>
      <c r="N105" s="5">
        <f t="shared" si="22"/>
        <v>-5.4000000000002046E-2</v>
      </c>
      <c r="O105" s="5">
        <f t="shared" si="23"/>
        <v>-0.1769999999999996</v>
      </c>
      <c r="P105" s="9">
        <f t="shared" si="19"/>
        <v>-7.1073169696327803</v>
      </c>
      <c r="Q105" s="9"/>
      <c r="R105" s="5">
        <f>K108-K105</f>
        <v>4.8009219186360141E-2</v>
      </c>
      <c r="S105" s="8">
        <f>K111-K108</f>
        <v>4.5809536031294229E-2</v>
      </c>
      <c r="T105" s="10">
        <f>I108-I105</f>
        <v>-6.9000000000002615E-2</v>
      </c>
      <c r="U105" s="8">
        <f>I111-I108</f>
        <v>-0.2710000000000008</v>
      </c>
      <c r="V105">
        <f>(((T105/R105)*S105)+((U105/S105)*R105))/(R105+S105)</f>
        <v>-3.7290139366098174</v>
      </c>
      <c r="W105">
        <f>(P108-P105)/(K108-K105)</f>
        <v>130.01220371714393</v>
      </c>
      <c r="X105" s="70">
        <v>1.06</v>
      </c>
      <c r="Y105" s="67"/>
    </row>
    <row r="106" spans="1:25">
      <c r="A106" s="40">
        <v>3720</v>
      </c>
      <c r="B106" s="41" t="s">
        <v>47</v>
      </c>
      <c r="C106" s="41" t="s">
        <v>47</v>
      </c>
      <c r="D106" s="43"/>
      <c r="E106" s="43"/>
      <c r="F106" s="43"/>
      <c r="G106" s="44">
        <f t="shared" si="16"/>
        <v>162.0485544</v>
      </c>
      <c r="H106" s="45">
        <v>49.393000000000001</v>
      </c>
      <c r="I106" s="46">
        <v>15.913000000000004</v>
      </c>
      <c r="J106" s="47">
        <f t="shared" si="20"/>
        <v>15.913000000000004</v>
      </c>
      <c r="K106" s="5">
        <f t="shared" si="21"/>
        <v>8.2214789472671921</v>
      </c>
      <c r="L106" s="5">
        <f t="shared" si="17"/>
        <v>1.6260520871780315E-2</v>
      </c>
      <c r="M106" s="5">
        <f t="shared" si="18"/>
        <v>1.6000341346440905E-2</v>
      </c>
      <c r="N106" s="5">
        <f t="shared" si="22"/>
        <v>-0.1769999999999996</v>
      </c>
      <c r="O106" s="5">
        <f t="shared" si="23"/>
        <v>-9.9999999999980105E-3</v>
      </c>
      <c r="P106" s="9">
        <f t="shared" si="19"/>
        <v>-5.713749547862423</v>
      </c>
      <c r="Q106" s="9"/>
      <c r="R106" s="9"/>
      <c r="U106" s="8"/>
      <c r="X106" s="70">
        <v>0.57999999999999996</v>
      </c>
      <c r="Y106" s="67"/>
    </row>
    <row r="107" spans="1:25">
      <c r="A107" s="40">
        <v>3780</v>
      </c>
      <c r="B107" s="41" t="s">
        <v>47</v>
      </c>
      <c r="C107" s="41" t="s">
        <v>47</v>
      </c>
      <c r="D107" s="43"/>
      <c r="E107" s="43"/>
      <c r="F107" s="43"/>
      <c r="G107" s="44">
        <f t="shared" si="16"/>
        <v>162.01574640000001</v>
      </c>
      <c r="H107" s="45">
        <v>49.383000000000003</v>
      </c>
      <c r="I107" s="46">
        <v>15.903000000000006</v>
      </c>
      <c r="J107" s="47">
        <f t="shared" si="20"/>
        <v>15.903000000000006</v>
      </c>
      <c r="K107" s="5">
        <f t="shared" si="21"/>
        <v>8.237479288613633</v>
      </c>
      <c r="L107" s="5">
        <f t="shared" si="17"/>
        <v>1.6000341346440905E-2</v>
      </c>
      <c r="M107" s="5">
        <f t="shared" si="18"/>
        <v>1.5748356968138921E-2</v>
      </c>
      <c r="N107" s="5">
        <f t="shared" si="22"/>
        <v>-9.9999999999980105E-3</v>
      </c>
      <c r="O107" s="5">
        <f t="shared" si="23"/>
        <v>0.117999999999995</v>
      </c>
      <c r="P107" s="9">
        <f t="shared" si="19"/>
        <v>3.4661442088420822</v>
      </c>
      <c r="Q107" s="9"/>
      <c r="R107" s="9"/>
      <c r="U107" s="8"/>
      <c r="X107" s="70">
        <v>0.47</v>
      </c>
      <c r="Y107" s="67"/>
    </row>
    <row r="108" spans="1:25">
      <c r="A108" s="40">
        <v>3840</v>
      </c>
      <c r="B108" s="41" t="s">
        <v>47</v>
      </c>
      <c r="C108" s="41" t="s">
        <v>47</v>
      </c>
      <c r="D108" s="43"/>
      <c r="E108" s="43"/>
      <c r="F108" s="43"/>
      <c r="G108" s="44">
        <f t="shared" si="16"/>
        <v>162.40288079999999</v>
      </c>
      <c r="H108" s="45">
        <v>49.500999999999998</v>
      </c>
      <c r="I108" s="46">
        <v>16.021000000000001</v>
      </c>
      <c r="J108" s="47">
        <f t="shared" si="20"/>
        <v>16.021000000000001</v>
      </c>
      <c r="K108" s="5">
        <f t="shared" si="21"/>
        <v>8.2532276455817719</v>
      </c>
      <c r="L108" s="5">
        <f t="shared" si="17"/>
        <v>1.5748356968138921E-2</v>
      </c>
      <c r="M108" s="5">
        <f t="shared" si="18"/>
        <v>1.5504186535965303E-2</v>
      </c>
      <c r="N108" s="5">
        <f t="shared" si="22"/>
        <v>0.117999999999995</v>
      </c>
      <c r="O108" s="5">
        <f t="shared" si="23"/>
        <v>-0.14099999999999824</v>
      </c>
      <c r="P108" s="9">
        <f t="shared" si="19"/>
        <v>-0.86553258447471071</v>
      </c>
      <c r="Q108" s="9"/>
      <c r="R108" s="5">
        <f>K111-K108</f>
        <v>4.5809536031294229E-2</v>
      </c>
      <c r="S108" s="8">
        <f>K114-K111</f>
        <v>4.3802622658393631E-2</v>
      </c>
      <c r="T108" s="10">
        <f>I111-I108</f>
        <v>-0.2710000000000008</v>
      </c>
      <c r="U108" s="8">
        <f>I114-I111</f>
        <v>8.00000000000054E-2</v>
      </c>
      <c r="V108">
        <f>(((T108/R108)*S108)+((U108/S108)*R108))/(R108+S108)</f>
        <v>-1.9580169816366961</v>
      </c>
      <c r="W108">
        <f>(P111-P108)/(K111-K108)</f>
        <v>158.45538281608057</v>
      </c>
      <c r="X108" s="70">
        <v>0.61</v>
      </c>
      <c r="Y108" s="67"/>
    </row>
    <row r="109" spans="1:25">
      <c r="A109" s="40">
        <v>3900</v>
      </c>
      <c r="B109" s="41" t="s">
        <v>47</v>
      </c>
      <c r="C109" s="41" t="s">
        <v>47</v>
      </c>
      <c r="D109" s="43"/>
      <c r="E109" s="43"/>
      <c r="F109" s="43"/>
      <c r="G109" s="44">
        <f t="shared" si="16"/>
        <v>161.94028800000001</v>
      </c>
      <c r="H109" s="45">
        <v>49.36</v>
      </c>
      <c r="I109" s="46">
        <v>15.880000000000003</v>
      </c>
      <c r="J109" s="47">
        <f t="shared" si="20"/>
        <v>15.880000000000003</v>
      </c>
      <c r="K109" s="5">
        <f t="shared" si="21"/>
        <v>8.2687318321177372</v>
      </c>
      <c r="L109" s="5">
        <f t="shared" si="17"/>
        <v>1.5504186535965303E-2</v>
      </c>
      <c r="M109" s="5">
        <f t="shared" si="18"/>
        <v>1.5267472130789272E-2</v>
      </c>
      <c r="N109" s="5">
        <f t="shared" si="22"/>
        <v>-0.14099999999999824</v>
      </c>
      <c r="O109" s="5">
        <f t="shared" si="23"/>
        <v>-9.4999999999998863E-2</v>
      </c>
      <c r="P109" s="9">
        <f t="shared" si="19"/>
        <v>-7.6473021259230221</v>
      </c>
      <c r="Q109" s="9"/>
      <c r="R109" s="9"/>
      <c r="U109" s="8"/>
      <c r="X109" s="70">
        <v>1.05</v>
      </c>
      <c r="Y109" s="67"/>
    </row>
    <row r="110" spans="1:25">
      <c r="A110" s="40">
        <v>3960</v>
      </c>
      <c r="B110" s="41" t="s">
        <v>47</v>
      </c>
      <c r="C110" s="41" t="s">
        <v>47</v>
      </c>
      <c r="D110" s="43"/>
      <c r="E110" s="43"/>
      <c r="F110" s="43"/>
      <c r="G110" s="44">
        <f t="shared" si="16"/>
        <v>161.628612</v>
      </c>
      <c r="H110" s="45">
        <v>49.265000000000001</v>
      </c>
      <c r="I110" s="46">
        <v>15.785000000000004</v>
      </c>
      <c r="J110" s="47">
        <f t="shared" si="20"/>
        <v>15.785000000000004</v>
      </c>
      <c r="K110" s="5">
        <f t="shared" si="21"/>
        <v>8.2839993042485265</v>
      </c>
      <c r="L110" s="5">
        <f t="shared" si="17"/>
        <v>1.5267472130789272E-2</v>
      </c>
      <c r="M110" s="5">
        <f t="shared" si="18"/>
        <v>1.5037877364539654E-2</v>
      </c>
      <c r="N110" s="5">
        <f t="shared" si="22"/>
        <v>-9.4999999999998863E-2</v>
      </c>
      <c r="O110" s="5">
        <f t="shared" si="23"/>
        <v>-3.5000000000003695E-2</v>
      </c>
      <c r="P110" s="9">
        <f t="shared" si="19"/>
        <v>-4.2601635755989911</v>
      </c>
      <c r="Q110" s="9"/>
      <c r="R110" s="9"/>
      <c r="U110" s="8"/>
      <c r="X110" s="70">
        <v>1.5</v>
      </c>
      <c r="Y110" s="67"/>
    </row>
    <row r="111" spans="1:25">
      <c r="A111" s="40">
        <v>4020</v>
      </c>
      <c r="B111" s="41" t="s">
        <v>47</v>
      </c>
      <c r="C111" s="41" t="s">
        <v>47</v>
      </c>
      <c r="D111" s="43"/>
      <c r="E111" s="43"/>
      <c r="F111" s="43"/>
      <c r="G111" s="44">
        <f t="shared" si="16"/>
        <v>161.51378399999999</v>
      </c>
      <c r="H111" s="45">
        <v>49.23</v>
      </c>
      <c r="I111" s="46">
        <v>15.75</v>
      </c>
      <c r="J111" s="47">
        <f t="shared" si="20"/>
        <v>15.75</v>
      </c>
      <c r="K111" s="5">
        <f t="shared" si="21"/>
        <v>8.2990371816130661</v>
      </c>
      <c r="L111" s="5">
        <f t="shared" si="17"/>
        <v>1.5037877364539654E-2</v>
      </c>
      <c r="M111" s="5">
        <f t="shared" si="18"/>
        <v>1.4815085785141235E-2</v>
      </c>
      <c r="N111" s="5">
        <f t="shared" si="22"/>
        <v>-3.5000000000003695E-2</v>
      </c>
      <c r="O111" s="5">
        <f t="shared" si="23"/>
        <v>0.22200000000000131</v>
      </c>
      <c r="P111" s="9">
        <f t="shared" si="19"/>
        <v>6.3932349839910527</v>
      </c>
      <c r="Q111" s="9"/>
      <c r="R111" s="5">
        <f>K114-K111</f>
        <v>4.3802622658393631E-2</v>
      </c>
      <c r="S111" s="8" t="e">
        <f>K117-K114</f>
        <v>#VALUE!</v>
      </c>
      <c r="T111" s="10">
        <f>I114-I111</f>
        <v>8.00000000000054E-2</v>
      </c>
      <c r="U111" s="8">
        <f>I117-I114</f>
        <v>1.8000000000000682E-2</v>
      </c>
      <c r="V111" t="e">
        <f>(((T111/R111)*S111)+((U111/S111)*R111))/(R111+S111)</f>
        <v>#VALUE!</v>
      </c>
      <c r="W111">
        <f>(P114-P111)/(K114-K111)</f>
        <v>-61.528511740618107</v>
      </c>
      <c r="X111" s="70">
        <v>2.0299999999999998</v>
      </c>
      <c r="Y111" s="67"/>
    </row>
    <row r="112" spans="1:25">
      <c r="A112" s="40">
        <v>4080</v>
      </c>
      <c r="B112" s="41" t="s">
        <v>47</v>
      </c>
      <c r="C112" s="41" t="s">
        <v>47</v>
      </c>
      <c r="D112" s="43"/>
      <c r="E112" s="43"/>
      <c r="F112" s="43"/>
      <c r="G112" s="44">
        <f t="shared" si="16"/>
        <v>162.24212159999999</v>
      </c>
      <c r="H112" s="45">
        <v>49.451999999999998</v>
      </c>
      <c r="I112" s="46">
        <v>15.972000000000001</v>
      </c>
      <c r="J112" s="47">
        <f t="shared" si="20"/>
        <v>15.972000000000001</v>
      </c>
      <c r="K112" s="5">
        <f t="shared" si="21"/>
        <v>8.3138522673982074</v>
      </c>
      <c r="L112" s="5">
        <f t="shared" si="17"/>
        <v>1.4815085785141235E-2</v>
      </c>
      <c r="M112" s="5">
        <f t="shared" si="18"/>
        <v>1.4598799421152719E-2</v>
      </c>
      <c r="N112" s="5">
        <f t="shared" si="22"/>
        <v>0.22200000000000131</v>
      </c>
      <c r="O112" s="5">
        <f t="shared" si="23"/>
        <v>-0.13599999999999568</v>
      </c>
      <c r="P112" s="9">
        <f t="shared" si="19"/>
        <v>2.7451021708587251</v>
      </c>
      <c r="Q112" s="9"/>
      <c r="R112" s="9"/>
      <c r="U112" s="8"/>
      <c r="X112" s="70">
        <v>2.59</v>
      </c>
      <c r="Y112" s="67"/>
    </row>
    <row r="113" spans="1:25">
      <c r="A113" s="40">
        <v>4140</v>
      </c>
      <c r="B113" s="41" t="s">
        <v>47</v>
      </c>
      <c r="C113" s="41" t="s">
        <v>47</v>
      </c>
      <c r="D113" s="43"/>
      <c r="E113" s="43"/>
      <c r="F113" s="43"/>
      <c r="G113" s="44">
        <f t="shared" si="16"/>
        <v>161.7959328</v>
      </c>
      <c r="H113" s="45">
        <v>49.316000000000003</v>
      </c>
      <c r="I113" s="46">
        <v>15.836000000000006</v>
      </c>
      <c r="J113" s="47">
        <f t="shared" si="20"/>
        <v>15.836000000000006</v>
      </c>
      <c r="K113" s="5">
        <f t="shared" si="21"/>
        <v>8.3284510668193601</v>
      </c>
      <c r="L113" s="5">
        <f t="shared" si="17"/>
        <v>1.4598799421152719E-2</v>
      </c>
      <c r="M113" s="5">
        <f t="shared" si="18"/>
        <v>1.4388737452099676E-2</v>
      </c>
      <c r="N113" s="5">
        <f t="shared" si="22"/>
        <v>-0.13599999999999568</v>
      </c>
      <c r="O113" s="5">
        <f t="shared" si="23"/>
        <v>-6.0000000000002274E-3</v>
      </c>
      <c r="P113" s="9">
        <f t="shared" si="19"/>
        <v>-4.834170367566121</v>
      </c>
      <c r="Q113" s="9"/>
      <c r="R113" s="9"/>
      <c r="U113" s="8"/>
      <c r="X113" s="70">
        <v>3</v>
      </c>
      <c r="Y113" s="67"/>
    </row>
    <row r="114" spans="1:25">
      <c r="A114" s="40">
        <v>4200</v>
      </c>
      <c r="B114" s="41" t="s">
        <v>47</v>
      </c>
      <c r="C114" s="41" t="s">
        <v>47</v>
      </c>
      <c r="D114" s="43"/>
      <c r="E114" s="43"/>
      <c r="F114" s="43"/>
      <c r="G114" s="44">
        <f t="shared" si="16"/>
        <v>161.77624800000001</v>
      </c>
      <c r="H114" s="45">
        <v>49.31</v>
      </c>
      <c r="I114" s="46">
        <v>15.830000000000005</v>
      </c>
      <c r="J114" s="47">
        <f t="shared" si="20"/>
        <v>15.830000000000005</v>
      </c>
      <c r="K114" s="5">
        <f t="shared" si="21"/>
        <v>8.3428398042714598</v>
      </c>
      <c r="L114" s="5">
        <f t="shared" si="17"/>
        <v>1.4388737452099676E-2</v>
      </c>
      <c r="M114" s="5">
        <f t="shared" si="18"/>
        <v>1.4184634991956102E-2</v>
      </c>
      <c r="N114" s="5">
        <f t="shared" si="22"/>
        <v>-6.0000000000002274E-3</v>
      </c>
      <c r="O114" s="5">
        <f t="shared" si="23"/>
        <v>0.10999999999999943</v>
      </c>
      <c r="P114" s="9">
        <f t="shared" si="19"/>
        <v>3.6981248014842154</v>
      </c>
      <c r="Q114" s="9"/>
      <c r="R114" s="5" t="e">
        <f>K117-K114</f>
        <v>#VALUE!</v>
      </c>
      <c r="S114" s="8" t="e">
        <f>K120-K117</f>
        <v>#VALUE!</v>
      </c>
      <c r="T114" s="10">
        <f>I117-I114</f>
        <v>1.8000000000000682E-2</v>
      </c>
      <c r="U114" s="8">
        <f>I120-I117</f>
        <v>-0.72300000000000608</v>
      </c>
      <c r="V114" t="e">
        <f>(((T114/R114)*S114)+((U114/S114)*R114))/(R114+S114)</f>
        <v>#VALUE!</v>
      </c>
      <c r="W114" t="e">
        <f>(P117-P114)/(K117-K114)</f>
        <v>#VALUE!</v>
      </c>
      <c r="X114" s="70">
        <v>3.27</v>
      </c>
      <c r="Y114" s="67"/>
    </row>
    <row r="115" spans="1:25">
      <c r="A115" s="40">
        <v>4260</v>
      </c>
      <c r="B115" s="41" t="s">
        <v>47</v>
      </c>
      <c r="C115" s="41" t="s">
        <v>47</v>
      </c>
      <c r="D115" s="43"/>
      <c r="E115" s="43"/>
      <c r="F115" s="43"/>
      <c r="G115" s="44">
        <f t="shared" si="16"/>
        <v>162.13713600000003</v>
      </c>
      <c r="H115" s="45">
        <v>49.42</v>
      </c>
      <c r="I115" s="46">
        <v>15.940000000000005</v>
      </c>
      <c r="J115" s="47">
        <f t="shared" si="20"/>
        <v>15.940000000000005</v>
      </c>
      <c r="K115" s="5">
        <f t="shared" si="21"/>
        <v>8.3570244392634159</v>
      </c>
      <c r="L115" s="5">
        <f t="shared" si="17"/>
        <v>1.4184634991956102E-2</v>
      </c>
      <c r="M115" s="5">
        <f t="shared" si="18"/>
        <v>1.3986241974739855E-2</v>
      </c>
      <c r="N115" s="5">
        <f t="shared" si="22"/>
        <v>0.10999999999999943</v>
      </c>
      <c r="O115" s="5">
        <f t="shared" si="23"/>
        <v>0.1769999999999996</v>
      </c>
      <c r="P115" s="9">
        <f t="shared" si="19"/>
        <v>10.222337422781557</v>
      </c>
      <c r="Q115" s="9"/>
      <c r="R115" s="9"/>
      <c r="U115" s="8"/>
      <c r="X115" s="70">
        <v>3.21</v>
      </c>
      <c r="Y115" s="67"/>
    </row>
    <row r="116" spans="1:25" s="64" customFormat="1">
      <c r="A116" s="55">
        <v>4320</v>
      </c>
      <c r="B116" s="56" t="s">
        <v>47</v>
      </c>
      <c r="C116" s="56" t="s">
        <v>47</v>
      </c>
      <c r="D116" s="57"/>
      <c r="E116" s="57"/>
      <c r="F116" s="57"/>
      <c r="G116" s="58">
        <f t="shared" si="16"/>
        <v>162.71783760000002</v>
      </c>
      <c r="H116" s="59">
        <v>49.597000000000001</v>
      </c>
      <c r="I116" s="60">
        <v>16.117000000000004</v>
      </c>
      <c r="J116" s="61">
        <f t="shared" si="20"/>
        <v>16.117000000000004</v>
      </c>
      <c r="K116" s="62">
        <f t="shared" si="21"/>
        <v>8.3710106812381557</v>
      </c>
      <c r="L116" s="62">
        <f t="shared" si="17"/>
        <v>1.3986241974739855E-2</v>
      </c>
      <c r="M116" s="62" t="e">
        <f t="shared" si="18"/>
        <v>#VALUE!</v>
      </c>
      <c r="N116" s="62">
        <f t="shared" si="22"/>
        <v>0.1769999999999996</v>
      </c>
      <c r="O116" s="62">
        <f t="shared" si="23"/>
        <v>-0.26899999999999835</v>
      </c>
      <c r="P116" s="63" t="e">
        <f t="shared" si="19"/>
        <v>#VALUE!</v>
      </c>
      <c r="Q116" s="63"/>
      <c r="R116" s="63"/>
      <c r="U116" s="65"/>
      <c r="X116" s="71">
        <v>3.06</v>
      </c>
      <c r="Y116" s="68"/>
    </row>
    <row r="117" spans="1:25" ht="17.5">
      <c r="A117" s="49">
        <v>4320.5</v>
      </c>
      <c r="B117" s="49">
        <v>0.5</v>
      </c>
      <c r="C117" s="50">
        <v>8641</v>
      </c>
      <c r="D117" s="51"/>
      <c r="E117" s="51"/>
      <c r="F117" s="51"/>
      <c r="G117" s="52">
        <f t="shared" si="16"/>
        <v>161.83530240000002</v>
      </c>
      <c r="H117" s="53">
        <v>49.328000000000003</v>
      </c>
      <c r="I117" s="48">
        <v>15.848000000000006</v>
      </c>
      <c r="J117" s="54">
        <f t="shared" ref="J117:J157" si="24">I117+J5</f>
        <v>16.13000000000001</v>
      </c>
      <c r="K117" s="75" t="s">
        <v>86</v>
      </c>
      <c r="L117" s="19" t="s">
        <v>87</v>
      </c>
      <c r="M117" s="20" t="s">
        <v>88</v>
      </c>
      <c r="N117" s="19" t="s">
        <v>81</v>
      </c>
      <c r="O117" s="19" t="s">
        <v>82</v>
      </c>
      <c r="P117" s="21" t="s">
        <v>89</v>
      </c>
      <c r="Q117" s="9"/>
      <c r="R117" s="19" t="s">
        <v>87</v>
      </c>
      <c r="S117" s="20" t="s">
        <v>88</v>
      </c>
      <c r="T117" s="19" t="s">
        <v>81</v>
      </c>
      <c r="U117" s="19" t="s">
        <v>82</v>
      </c>
      <c r="V117" s="21" t="s">
        <v>90</v>
      </c>
      <c r="W117" s="19" t="s">
        <v>91</v>
      </c>
    </row>
    <row r="118" spans="1:25">
      <c r="A118" s="49">
        <v>4321</v>
      </c>
      <c r="B118" s="49">
        <v>1</v>
      </c>
      <c r="C118" s="50">
        <v>4321</v>
      </c>
      <c r="D118" s="51"/>
      <c r="E118" s="51"/>
      <c r="F118" s="51"/>
      <c r="G118" s="52">
        <f t="shared" si="16"/>
        <v>160.988856</v>
      </c>
      <c r="H118" s="53">
        <v>49.07</v>
      </c>
      <c r="I118" s="48">
        <v>15.590000000000003</v>
      </c>
      <c r="J118" s="54">
        <f t="shared" si="24"/>
        <v>16.100000000000009</v>
      </c>
      <c r="K118" s="5">
        <f>LN(C118)</f>
        <v>8.3712421359319329</v>
      </c>
      <c r="L118" s="5" t="e">
        <f t="shared" ref="L118:L157" si="25">K118-K117</f>
        <v>#VALUE!</v>
      </c>
      <c r="M118" s="5">
        <f t="shared" si="18"/>
        <v>-0.40534940084740434</v>
      </c>
      <c r="N118" s="5">
        <f>I118-I117</f>
        <v>-0.25800000000000267</v>
      </c>
      <c r="O118" s="5">
        <f>I119-I118</f>
        <v>-0.23799999999999955</v>
      </c>
      <c r="P118" s="9" t="e">
        <f t="shared" ref="P118:P157" si="26">(((N118/L118)*M118)+((O118/M118)*L118))/(L118+M118)</f>
        <v>#VALUE!</v>
      </c>
      <c r="Q118" s="9"/>
      <c r="R118" s="5">
        <f>K121-K118</f>
        <v>-0.90902719616374394</v>
      </c>
      <c r="S118" s="8">
        <f>K124-K121</f>
        <v>-0.49997147550198218</v>
      </c>
      <c r="T118" s="10">
        <f>I121-I118</f>
        <v>-0.66499999999999915</v>
      </c>
      <c r="U118" s="8">
        <f>I124-I121</f>
        <v>-0.59499999999999886</v>
      </c>
      <c r="V118">
        <f>(((T118/R118)*S118)+((U118/S118)*R118))/(R118+S118)</f>
        <v>1.0273670773070718</v>
      </c>
      <c r="W118" t="e">
        <f>-(P121-P118)/(K121-K118)</f>
        <v>#VALUE!</v>
      </c>
    </row>
    <row r="119" spans="1:25">
      <c r="A119" s="49">
        <v>4321.5</v>
      </c>
      <c r="B119" s="49">
        <v>1.5</v>
      </c>
      <c r="C119" s="50">
        <v>2881</v>
      </c>
      <c r="D119" s="51"/>
      <c r="E119" s="51"/>
      <c r="F119" s="51"/>
      <c r="G119" s="52">
        <f t="shared" si="16"/>
        <v>160.20802560000001</v>
      </c>
      <c r="H119" s="53">
        <v>48.832000000000001</v>
      </c>
      <c r="I119" s="48">
        <v>15.352000000000004</v>
      </c>
      <c r="J119" s="54">
        <f t="shared" si="24"/>
        <v>16.092000000000006</v>
      </c>
      <c r="K119" s="5">
        <f t="shared" ref="K119:K157" si="27">LN(C119)</f>
        <v>7.9658927350845286</v>
      </c>
      <c r="L119" s="5">
        <f t="shared" si="25"/>
        <v>-0.40534940084740434</v>
      </c>
      <c r="M119" s="5">
        <f t="shared" si="18"/>
        <v>-0.287566378577643</v>
      </c>
      <c r="N119" s="5">
        <f t="shared" ref="N119:N157" si="28">I119-I118</f>
        <v>-0.23799999999999955</v>
      </c>
      <c r="O119" s="5">
        <f t="shared" ref="O119:O157" si="29">I120-I119</f>
        <v>-0.22700000000000387</v>
      </c>
      <c r="P119" s="9">
        <f>(((N119/L119)*M119)+((O119/M119)*L119))/(L119+M119)</f>
        <v>0.70545351372747156</v>
      </c>
      <c r="Q119" s="9"/>
      <c r="R119" s="9"/>
      <c r="U119" s="8"/>
    </row>
    <row r="120" spans="1:25">
      <c r="A120" s="49">
        <v>4322</v>
      </c>
      <c r="B120" s="49">
        <v>2</v>
      </c>
      <c r="C120" s="50">
        <v>2161</v>
      </c>
      <c r="D120" s="51"/>
      <c r="E120" s="51"/>
      <c r="F120" s="51"/>
      <c r="G120" s="52">
        <f t="shared" si="16"/>
        <v>159.46328399999999</v>
      </c>
      <c r="H120" s="53">
        <v>48.604999999999997</v>
      </c>
      <c r="I120" s="48">
        <v>15.125</v>
      </c>
      <c r="J120" s="54">
        <f t="shared" si="24"/>
        <v>16.072000000000003</v>
      </c>
      <c r="K120" s="5">
        <f t="shared" si="27"/>
        <v>7.6783263565068856</v>
      </c>
      <c r="L120" s="5">
        <f t="shared" si="25"/>
        <v>-0.287566378577643</v>
      </c>
      <c r="M120" s="5">
        <f t="shared" si="18"/>
        <v>-0.2161114167386966</v>
      </c>
      <c r="N120" s="5">
        <f t="shared" si="28"/>
        <v>-0.22700000000000387</v>
      </c>
      <c r="O120" s="5">
        <f t="shared" si="29"/>
        <v>-0.19999999999999574</v>
      </c>
      <c r="P120" s="9">
        <f t="shared" si="26"/>
        <v>0.86706733211022347</v>
      </c>
      <c r="Q120" s="9"/>
      <c r="R120" s="5"/>
      <c r="S120" s="8"/>
      <c r="T120" s="10"/>
      <c r="U120" s="8"/>
    </row>
    <row r="121" spans="1:25">
      <c r="A121" s="49">
        <v>4352.5</v>
      </c>
      <c r="B121" s="49">
        <v>2.5</v>
      </c>
      <c r="C121" s="50">
        <v>1741</v>
      </c>
      <c r="D121" s="51"/>
      <c r="E121" s="51"/>
      <c r="F121" s="51"/>
      <c r="G121" s="52">
        <f t="shared" si="16"/>
        <v>158.80712400000002</v>
      </c>
      <c r="H121" s="53">
        <v>48.405000000000001</v>
      </c>
      <c r="I121" s="48">
        <v>14.925000000000004</v>
      </c>
      <c r="J121" s="54">
        <f t="shared" si="24"/>
        <v>16.071000000000005</v>
      </c>
      <c r="K121" s="5">
        <f t="shared" si="27"/>
        <v>7.4622149397681889</v>
      </c>
      <c r="L121" s="5">
        <f t="shared" si="25"/>
        <v>-0.2161114167386966</v>
      </c>
      <c r="M121" s="5">
        <f t="shared" si="18"/>
        <v>-0.1891223437686671</v>
      </c>
      <c r="N121" s="5">
        <f t="shared" si="28"/>
        <v>-0.19999999999999574</v>
      </c>
      <c r="O121" s="5">
        <f t="shared" si="29"/>
        <v>-0.20799999999999841</v>
      </c>
      <c r="P121" s="9">
        <f t="shared" si="26"/>
        <v>1.0184394469512297</v>
      </c>
      <c r="Q121" s="9"/>
      <c r="R121" s="5">
        <f>K124-K121</f>
        <v>-0.49997147550198218</v>
      </c>
      <c r="S121" s="8">
        <f>K127-K124</f>
        <v>-0.38160432698125746</v>
      </c>
      <c r="T121" s="10">
        <f>I124-I121</f>
        <v>-0.59499999999999886</v>
      </c>
      <c r="U121" s="8">
        <f>I127-I124</f>
        <v>-0.73000000000000398</v>
      </c>
      <c r="V121">
        <f>(((T121/R121)*S121)+((U121/S121)*R121))/(R121+S121)</f>
        <v>1.6000536681171926</v>
      </c>
      <c r="W121">
        <f>-(P124-P121)/(K124-K121)</f>
        <v>1.3452526849061341</v>
      </c>
    </row>
    <row r="122" spans="1:25">
      <c r="A122" s="49">
        <v>4323</v>
      </c>
      <c r="B122" s="49">
        <v>3</v>
      </c>
      <c r="C122" s="50">
        <v>1441</v>
      </c>
      <c r="D122" s="51"/>
      <c r="E122" s="51"/>
      <c r="F122" s="51"/>
      <c r="G122" s="52">
        <f t="shared" si="16"/>
        <v>158.12471760000003</v>
      </c>
      <c r="H122" s="53">
        <v>48.197000000000003</v>
      </c>
      <c r="I122" s="48">
        <v>14.717000000000006</v>
      </c>
      <c r="J122" s="54">
        <f t="shared" si="24"/>
        <v>16.055000000000007</v>
      </c>
      <c r="K122" s="5">
        <f t="shared" si="27"/>
        <v>7.2730925959995218</v>
      </c>
      <c r="L122" s="5">
        <f t="shared" si="25"/>
        <v>-0.1891223437686671</v>
      </c>
      <c r="M122" s="5">
        <f t="shared" si="18"/>
        <v>-0.15403502609440523</v>
      </c>
      <c r="N122" s="5">
        <f t="shared" si="28"/>
        <v>-0.20799999999999841</v>
      </c>
      <c r="O122" s="5">
        <f t="shared" si="29"/>
        <v>-0.2120000000000033</v>
      </c>
      <c r="P122" s="9">
        <f t="shared" si="26"/>
        <v>1.2521992583962287</v>
      </c>
      <c r="Q122" s="9"/>
      <c r="R122" s="9"/>
      <c r="U122" s="8"/>
    </row>
    <row r="123" spans="1:25">
      <c r="A123" s="49">
        <v>4323.5</v>
      </c>
      <c r="B123" s="49">
        <v>3.5</v>
      </c>
      <c r="C123" s="50">
        <v>1235.2857142857142</v>
      </c>
      <c r="D123" s="51"/>
      <c r="E123" s="51"/>
      <c r="F123" s="51"/>
      <c r="G123" s="52">
        <f t="shared" si="16"/>
        <v>157.42918800000001</v>
      </c>
      <c r="H123" s="53">
        <v>47.984999999999999</v>
      </c>
      <c r="I123" s="48">
        <v>14.505000000000003</v>
      </c>
      <c r="J123" s="54">
        <f t="shared" si="24"/>
        <v>16.032000000000004</v>
      </c>
      <c r="K123" s="5">
        <f t="shared" si="27"/>
        <v>7.1190575699051166</v>
      </c>
      <c r="L123" s="5">
        <f t="shared" si="25"/>
        <v>-0.15403502609440523</v>
      </c>
      <c r="M123" s="5">
        <f t="shared" si="18"/>
        <v>-0.15681410563890985</v>
      </c>
      <c r="N123" s="5">
        <f t="shared" si="28"/>
        <v>-0.2120000000000033</v>
      </c>
      <c r="O123" s="5">
        <f t="shared" si="29"/>
        <v>-0.17499999999999716</v>
      </c>
      <c r="P123" s="9">
        <f t="shared" si="26"/>
        <v>1.2473044447212782</v>
      </c>
      <c r="Q123" s="9"/>
      <c r="R123" s="5"/>
      <c r="S123" s="8"/>
      <c r="T123" s="10"/>
      <c r="U123" s="8"/>
    </row>
    <row r="124" spans="1:25">
      <c r="A124" s="49">
        <v>4224</v>
      </c>
      <c r="B124" s="49">
        <v>4</v>
      </c>
      <c r="C124" s="50">
        <v>1056</v>
      </c>
      <c r="D124" s="51"/>
      <c r="E124" s="51"/>
      <c r="F124" s="51"/>
      <c r="G124" s="52">
        <f t="shared" si="16"/>
        <v>156.85504800000001</v>
      </c>
      <c r="H124" s="53">
        <v>47.81</v>
      </c>
      <c r="I124" s="48">
        <v>14.330000000000005</v>
      </c>
      <c r="J124" s="54">
        <f t="shared" si="24"/>
        <v>16.035000000000011</v>
      </c>
      <c r="K124" s="5">
        <f t="shared" si="27"/>
        <v>6.9622434642662068</v>
      </c>
      <c r="L124" s="5">
        <f t="shared" si="25"/>
        <v>-0.15681410563890985</v>
      </c>
      <c r="M124" s="5">
        <f t="shared" si="18"/>
        <v>-9.4269055295914228E-2</v>
      </c>
      <c r="N124" s="5">
        <f t="shared" si="28"/>
        <v>-0.17499999999999716</v>
      </c>
      <c r="O124" s="5">
        <f t="shared" si="29"/>
        <v>-0.19200000000000017</v>
      </c>
      <c r="P124" s="9">
        <f t="shared" si="26"/>
        <v>1.6910274167467527</v>
      </c>
      <c r="Q124" s="9"/>
      <c r="R124" s="5">
        <f>K127-K124</f>
        <v>-0.38160432698125746</v>
      </c>
      <c r="S124" s="8">
        <f>K130-K127</f>
        <v>-0.40477186717918823</v>
      </c>
      <c r="T124" s="10">
        <f>I127-I124</f>
        <v>-0.73000000000000398</v>
      </c>
      <c r="U124" s="8">
        <f>I130-I127</f>
        <v>-0.93299999999999983</v>
      </c>
      <c r="V124">
        <f>(((T124/R124)*S124)+((U124/S124)*R124))/(R124+S124)</f>
        <v>2.1032143864346238</v>
      </c>
      <c r="W124">
        <f>-(P127-P124)/(K127-K124)</f>
        <v>0.91539322546456037</v>
      </c>
    </row>
    <row r="125" spans="1:25">
      <c r="A125" s="49">
        <v>4324.5</v>
      </c>
      <c r="B125" s="49">
        <v>4.5</v>
      </c>
      <c r="C125" s="50">
        <v>961</v>
      </c>
      <c r="D125" s="51"/>
      <c r="E125" s="51"/>
      <c r="F125" s="51"/>
      <c r="G125" s="52">
        <f t="shared" si="16"/>
        <v>156.2251344</v>
      </c>
      <c r="H125" s="53">
        <v>47.618000000000002</v>
      </c>
      <c r="I125" s="48">
        <v>14.138000000000005</v>
      </c>
      <c r="J125" s="54">
        <f t="shared" si="24"/>
        <v>16.028000000000006</v>
      </c>
      <c r="K125" s="5">
        <f t="shared" si="27"/>
        <v>6.8679744089702925</v>
      </c>
      <c r="L125" s="5">
        <f t="shared" si="25"/>
        <v>-9.4269055295914228E-2</v>
      </c>
      <c r="M125" s="5">
        <f t="shared" si="18"/>
        <v>-0.10524490203841363</v>
      </c>
      <c r="N125" s="5">
        <f t="shared" si="28"/>
        <v>-0.19200000000000017</v>
      </c>
      <c r="O125" s="5">
        <f t="shared" si="29"/>
        <v>-0.17900000000000205</v>
      </c>
      <c r="P125" s="9">
        <f t="shared" si="26"/>
        <v>1.8779994394375588</v>
      </c>
      <c r="Q125" s="9"/>
      <c r="R125" s="9"/>
      <c r="U125" s="8"/>
    </row>
    <row r="126" spans="1:25">
      <c r="A126" s="49">
        <v>4325</v>
      </c>
      <c r="B126" s="49">
        <v>5</v>
      </c>
      <c r="C126" s="50">
        <v>865</v>
      </c>
      <c r="D126" s="51"/>
      <c r="E126" s="51"/>
      <c r="F126" s="51"/>
      <c r="G126" s="52">
        <f t="shared" si="16"/>
        <v>155.63787120000001</v>
      </c>
      <c r="H126" s="53">
        <v>47.439</v>
      </c>
      <c r="I126" s="48">
        <v>13.959000000000003</v>
      </c>
      <c r="J126" s="54">
        <f t="shared" si="24"/>
        <v>16.00500000000001</v>
      </c>
      <c r="K126" s="5">
        <f t="shared" si="27"/>
        <v>6.7627295069318789</v>
      </c>
      <c r="L126" s="5">
        <f t="shared" si="25"/>
        <v>-0.10524490203841363</v>
      </c>
      <c r="M126" s="5">
        <f t="shared" si="18"/>
        <v>-0.1820903696469296</v>
      </c>
      <c r="N126" s="5">
        <f t="shared" si="28"/>
        <v>-0.17900000000000205</v>
      </c>
      <c r="O126" s="5">
        <f t="shared" si="29"/>
        <v>-0.35900000000000176</v>
      </c>
      <c r="P126" s="9">
        <f t="shared" si="26"/>
        <v>1.7999663365134464</v>
      </c>
      <c r="Q126" s="9"/>
      <c r="R126" s="5"/>
      <c r="S126" s="8"/>
      <c r="T126" s="10"/>
      <c r="U126" s="8"/>
    </row>
    <row r="127" spans="1:25">
      <c r="A127" s="49">
        <v>4326</v>
      </c>
      <c r="B127" s="49">
        <v>6</v>
      </c>
      <c r="C127" s="50">
        <v>721</v>
      </c>
      <c r="D127" s="51"/>
      <c r="E127" s="51"/>
      <c r="F127" s="51"/>
      <c r="G127" s="52">
        <f t="shared" si="16"/>
        <v>154.46006399999999</v>
      </c>
      <c r="H127" s="53">
        <v>47.08</v>
      </c>
      <c r="I127" s="48">
        <v>13.600000000000001</v>
      </c>
      <c r="J127" s="54">
        <f t="shared" si="24"/>
        <v>15.972000000000001</v>
      </c>
      <c r="K127" s="5">
        <f t="shared" si="27"/>
        <v>6.5806391372849493</v>
      </c>
      <c r="L127" s="5">
        <f t="shared" si="25"/>
        <v>-0.1820903696469296</v>
      </c>
      <c r="M127" s="5">
        <f t="shared" si="18"/>
        <v>-0.15391954611537795</v>
      </c>
      <c r="N127" s="5">
        <f t="shared" si="28"/>
        <v>-0.35900000000000176</v>
      </c>
      <c r="O127" s="5">
        <f t="shared" si="29"/>
        <v>-0.3230000000000004</v>
      </c>
      <c r="P127" s="9">
        <f t="shared" si="26"/>
        <v>2.0403454324733588</v>
      </c>
      <c r="Q127" s="9"/>
      <c r="R127" s="5">
        <f>K130-K127</f>
        <v>-0.40477186717918823</v>
      </c>
      <c r="S127" s="8">
        <f>K133-K130</f>
        <v>-0.28698931177288056</v>
      </c>
      <c r="T127" s="10">
        <f>I130-I127</f>
        <v>-0.93299999999999983</v>
      </c>
      <c r="U127" s="8">
        <f>I133-I130</f>
        <v>-0.81099999999999994</v>
      </c>
      <c r="V127">
        <f>(((T127/R127)*S127)+((U127/S127)*R127))/(R127+S127)</f>
        <v>2.6097900130069749</v>
      </c>
      <c r="W127">
        <f>-(P130-P127)/(K130-K127)</f>
        <v>1.3449012978793582</v>
      </c>
    </row>
    <row r="128" spans="1:25">
      <c r="A128" s="49">
        <v>4327</v>
      </c>
      <c r="B128" s="49">
        <v>7</v>
      </c>
      <c r="C128" s="50">
        <v>618.14285714285711</v>
      </c>
      <c r="D128" s="51"/>
      <c r="E128" s="51"/>
      <c r="F128" s="51"/>
      <c r="G128" s="52">
        <f t="shared" si="16"/>
        <v>153.40036559999999</v>
      </c>
      <c r="H128" s="53">
        <v>46.756999999999998</v>
      </c>
      <c r="I128" s="48">
        <v>13.277000000000001</v>
      </c>
      <c r="J128" s="54">
        <f t="shared" si="24"/>
        <v>15.956000000000003</v>
      </c>
      <c r="K128" s="5">
        <f t="shared" si="27"/>
        <v>6.4267195911695714</v>
      </c>
      <c r="L128" s="5">
        <f t="shared" si="25"/>
        <v>-0.15391954611537795</v>
      </c>
      <c r="M128" s="5">
        <f t="shared" si="18"/>
        <v>-0.13330031232309025</v>
      </c>
      <c r="N128" s="5">
        <f t="shared" si="28"/>
        <v>-0.3230000000000004</v>
      </c>
      <c r="O128" s="5">
        <f t="shared" si="29"/>
        <v>-0.31899999999999551</v>
      </c>
      <c r="P128" s="9">
        <f t="shared" si="26"/>
        <v>2.2563700889287084</v>
      </c>
      <c r="Q128" s="9"/>
      <c r="R128" s="9"/>
      <c r="U128" s="8"/>
    </row>
    <row r="129" spans="1:23">
      <c r="A129" s="49">
        <v>4328</v>
      </c>
      <c r="B129" s="49">
        <v>8</v>
      </c>
      <c r="C129" s="50">
        <v>541</v>
      </c>
      <c r="D129" s="51"/>
      <c r="E129" s="51"/>
      <c r="F129" s="51"/>
      <c r="G129" s="52">
        <f>H129*3</f>
        <v>139.31400000000002</v>
      </c>
      <c r="H129" s="53">
        <v>46.438000000000002</v>
      </c>
      <c r="I129" s="48">
        <v>12.958000000000006</v>
      </c>
      <c r="J129" s="54">
        <f t="shared" si="24"/>
        <v>15.930000000000007</v>
      </c>
      <c r="K129" s="5">
        <f t="shared" si="27"/>
        <v>6.2934192788464811</v>
      </c>
      <c r="L129" s="5">
        <f t="shared" si="25"/>
        <v>-0.13330031232309025</v>
      </c>
      <c r="M129" s="5">
        <f t="shared" si="18"/>
        <v>-0.11755200874072003</v>
      </c>
      <c r="N129" s="5">
        <f t="shared" si="28"/>
        <v>-0.31899999999999551</v>
      </c>
      <c r="O129" s="5">
        <f t="shared" si="29"/>
        <v>-0.29100000000000392</v>
      </c>
      <c r="P129" s="9">
        <f t="shared" si="26"/>
        <v>2.4368830769164616</v>
      </c>
      <c r="Q129" s="9"/>
      <c r="R129" s="5"/>
      <c r="S129" s="8"/>
      <c r="T129" s="10"/>
      <c r="U129" s="8"/>
    </row>
    <row r="130" spans="1:23">
      <c r="A130" s="49">
        <v>4329</v>
      </c>
      <c r="B130" s="49">
        <v>9</v>
      </c>
      <c r="C130" s="50">
        <v>481</v>
      </c>
      <c r="D130" s="51"/>
      <c r="E130" s="51"/>
      <c r="F130" s="51"/>
      <c r="G130" s="52">
        <f t="shared" si="16"/>
        <v>151.3990776</v>
      </c>
      <c r="H130" s="53">
        <v>46.146999999999998</v>
      </c>
      <c r="I130" s="48">
        <v>12.667000000000002</v>
      </c>
      <c r="J130" s="54">
        <f t="shared" si="24"/>
        <v>15.923000000000002</v>
      </c>
      <c r="K130" s="5">
        <f t="shared" si="27"/>
        <v>6.1758672701057611</v>
      </c>
      <c r="L130" s="5">
        <f t="shared" si="25"/>
        <v>-0.11755200874072003</v>
      </c>
      <c r="M130" s="5">
        <f t="shared" si="18"/>
        <v>-0.10512954210327141</v>
      </c>
      <c r="N130" s="5">
        <f t="shared" si="28"/>
        <v>-0.29100000000000392</v>
      </c>
      <c r="O130" s="5">
        <f t="shared" si="29"/>
        <v>-0.28199999999999648</v>
      </c>
      <c r="P130" s="9">
        <f t="shared" si="26"/>
        <v>2.5847236419877002</v>
      </c>
      <c r="Q130" s="9"/>
      <c r="R130" s="5">
        <f>K133-K130</f>
        <v>-0.28698931177288056</v>
      </c>
      <c r="S130" s="8">
        <f>K136-K133</f>
        <v>-0.22245127022044819</v>
      </c>
      <c r="T130" s="10">
        <f>I133-I130</f>
        <v>-0.81099999999999994</v>
      </c>
      <c r="U130" s="8">
        <f>I136-I133</f>
        <v>-0.70100000000000051</v>
      </c>
      <c r="V130">
        <f>(((T130/R130)*S130)+((U130/S130)*R130))/(R130+S130)</f>
        <v>3.0091797324048337</v>
      </c>
      <c r="W130">
        <f>-(P133-P130)/(K133-K130)</f>
        <v>1.9167467821243969</v>
      </c>
    </row>
    <row r="131" spans="1:23">
      <c r="A131" s="49">
        <v>4330</v>
      </c>
      <c r="B131" s="49">
        <v>10</v>
      </c>
      <c r="C131" s="50">
        <v>433</v>
      </c>
      <c r="D131" s="51"/>
      <c r="E131" s="51"/>
      <c r="F131" s="51"/>
      <c r="G131" s="52">
        <f t="shared" si="16"/>
        <v>150.47389200000001</v>
      </c>
      <c r="H131" s="53">
        <v>45.865000000000002</v>
      </c>
      <c r="I131" s="48">
        <v>12.385000000000005</v>
      </c>
      <c r="J131" s="54">
        <f t="shared" si="24"/>
        <v>15.917000000000009</v>
      </c>
      <c r="K131" s="5">
        <f t="shared" si="27"/>
        <v>6.0707377280024897</v>
      </c>
      <c r="L131" s="5">
        <f t="shared" si="25"/>
        <v>-0.10512954210327141</v>
      </c>
      <c r="M131" s="5">
        <f t="shared" si="18"/>
        <v>-9.5079259586233533E-2</v>
      </c>
      <c r="N131" s="5">
        <f t="shared" si="28"/>
        <v>-0.28199999999999648</v>
      </c>
      <c r="O131" s="5">
        <f t="shared" si="29"/>
        <v>-0.25200000000000244</v>
      </c>
      <c r="P131" s="9">
        <f t="shared" si="26"/>
        <v>2.6656098091215212</v>
      </c>
      <c r="Q131" s="9"/>
      <c r="R131" s="9"/>
      <c r="U131" s="8"/>
    </row>
    <row r="132" spans="1:23">
      <c r="A132" s="49">
        <v>4331</v>
      </c>
      <c r="B132" s="49">
        <v>11</v>
      </c>
      <c r="C132" s="50">
        <v>393.72727272727275</v>
      </c>
      <c r="D132" s="51"/>
      <c r="E132" s="51"/>
      <c r="F132" s="51"/>
      <c r="G132" s="52">
        <f t="shared" si="16"/>
        <v>149.64713040000001</v>
      </c>
      <c r="H132" s="53">
        <v>45.613</v>
      </c>
      <c r="I132" s="48">
        <v>12.133000000000003</v>
      </c>
      <c r="J132" s="54">
        <f t="shared" si="24"/>
        <v>15.929000000000009</v>
      </c>
      <c r="K132" s="5">
        <f t="shared" si="27"/>
        <v>5.9756584684162561</v>
      </c>
      <c r="L132" s="5">
        <f t="shared" si="25"/>
        <v>-9.5079259586233533E-2</v>
      </c>
      <c r="M132" s="5">
        <f t="shared" si="18"/>
        <v>-8.6780510083375617E-2</v>
      </c>
      <c r="N132" s="5">
        <f t="shared" si="28"/>
        <v>-0.25200000000000244</v>
      </c>
      <c r="O132" s="5">
        <f t="shared" si="29"/>
        <v>-0.27700000000000102</v>
      </c>
      <c r="P132" s="9">
        <f t="shared" si="26"/>
        <v>2.9335466068230076</v>
      </c>
      <c r="Q132" s="9"/>
      <c r="R132" s="5"/>
      <c r="S132" s="8"/>
      <c r="T132" s="10"/>
      <c r="U132" s="8"/>
    </row>
    <row r="133" spans="1:23">
      <c r="A133" s="49">
        <v>4332</v>
      </c>
      <c r="B133" s="49">
        <v>12</v>
      </c>
      <c r="C133" s="50">
        <v>361</v>
      </c>
      <c r="D133" s="51"/>
      <c r="E133" s="51"/>
      <c r="F133" s="51"/>
      <c r="G133" s="52">
        <f t="shared" si="16"/>
        <v>148.73834880000001</v>
      </c>
      <c r="H133" s="53">
        <v>45.335999999999999</v>
      </c>
      <c r="I133" s="48">
        <v>11.856000000000002</v>
      </c>
      <c r="J133" s="54">
        <f t="shared" si="24"/>
        <v>15.903000000000006</v>
      </c>
      <c r="K133" s="5">
        <f t="shared" si="27"/>
        <v>5.8888779583328805</v>
      </c>
      <c r="L133" s="5">
        <f t="shared" si="25"/>
        <v>-8.6780510083375617E-2</v>
      </c>
      <c r="M133" s="5">
        <f t="shared" si="18"/>
        <v>-7.9811894054508059E-2</v>
      </c>
      <c r="N133" s="5">
        <f t="shared" si="28"/>
        <v>-0.27700000000000102</v>
      </c>
      <c r="O133" s="5">
        <f t="shared" si="29"/>
        <v>-0.24599999999999511</v>
      </c>
      <c r="P133" s="9">
        <f t="shared" si="26"/>
        <v>3.1348094818324643</v>
      </c>
      <c r="Q133" s="9"/>
      <c r="R133" s="5">
        <f>K136-K133</f>
        <v>-0.22245127022044819</v>
      </c>
      <c r="S133" s="8">
        <f>K139-K136</f>
        <v>-0.68969294569185813</v>
      </c>
      <c r="T133" s="10">
        <f>I136-I133</f>
        <v>-0.70100000000000051</v>
      </c>
      <c r="U133" s="8">
        <f>I139-I136</f>
        <v>-2.5330000000000013</v>
      </c>
      <c r="V133">
        <f>(((T133/R133)*S133)+((U133/S133)*R133))/(R133+S133)</f>
        <v>3.2784088209608755</v>
      </c>
      <c r="W133">
        <f>-(P136-P133)/(K136-K133)</f>
        <v>0.88094014585385683</v>
      </c>
    </row>
    <row r="134" spans="1:23">
      <c r="A134" s="49">
        <v>4333</v>
      </c>
      <c r="B134" s="49">
        <v>13</v>
      </c>
      <c r="C134" s="50">
        <v>333.30769230769232</v>
      </c>
      <c r="D134" s="51"/>
      <c r="E134" s="51"/>
      <c r="F134" s="51"/>
      <c r="G134" s="52">
        <f t="shared" ref="G134:G157" si="30">H134*3.2808</f>
        <v>147.93127200000001</v>
      </c>
      <c r="H134" s="53">
        <v>45.09</v>
      </c>
      <c r="I134" s="48">
        <v>11.610000000000007</v>
      </c>
      <c r="J134" s="54">
        <f t="shared" si="24"/>
        <v>15.90100000000001</v>
      </c>
      <c r="K134" s="5">
        <f t="shared" si="27"/>
        <v>5.8090660642783725</v>
      </c>
      <c r="L134" s="5">
        <f t="shared" si="25"/>
        <v>-7.9811894054508059E-2</v>
      </c>
      <c r="M134" s="5">
        <f t="shared" ref="M134:M156" si="31">K135-K134</f>
        <v>-7.3877211797326758E-2</v>
      </c>
      <c r="N134" s="5">
        <f t="shared" si="28"/>
        <v>-0.24599999999999511</v>
      </c>
      <c r="O134" s="5">
        <f t="shared" si="29"/>
        <v>-0.22900000000000631</v>
      </c>
      <c r="P134" s="9">
        <f t="shared" si="26"/>
        <v>3.0913303755596155</v>
      </c>
      <c r="Q134" s="9"/>
      <c r="R134" s="9"/>
      <c r="U134" s="8"/>
    </row>
    <row r="135" spans="1:23">
      <c r="A135" s="49">
        <v>4334</v>
      </c>
      <c r="B135" s="49">
        <v>14</v>
      </c>
      <c r="C135" s="50">
        <v>309.57142857142856</v>
      </c>
      <c r="D135" s="51"/>
      <c r="E135" s="51"/>
      <c r="F135" s="51"/>
      <c r="G135" s="52">
        <f t="shared" si="30"/>
        <v>147.17996880000001</v>
      </c>
      <c r="H135" s="53">
        <v>44.860999999999997</v>
      </c>
      <c r="I135" s="48">
        <v>11.381</v>
      </c>
      <c r="J135" s="54">
        <f t="shared" si="24"/>
        <v>15.902000000000001</v>
      </c>
      <c r="K135" s="5">
        <f t="shared" si="27"/>
        <v>5.7351888524810457</v>
      </c>
      <c r="L135" s="5">
        <f t="shared" si="25"/>
        <v>-7.3877211797326758E-2</v>
      </c>
      <c r="M135" s="5">
        <f t="shared" si="31"/>
        <v>-6.8762164368613377E-2</v>
      </c>
      <c r="N135" s="5">
        <f t="shared" si="28"/>
        <v>-0.22900000000000631</v>
      </c>
      <c r="O135" s="5">
        <f t="shared" si="29"/>
        <v>-0.22599999999999909</v>
      </c>
      <c r="P135" s="9">
        <f t="shared" si="26"/>
        <v>3.1965666616978199</v>
      </c>
      <c r="Q135" s="9"/>
      <c r="R135" s="5"/>
      <c r="S135" s="8"/>
      <c r="T135" s="10"/>
      <c r="U135" s="8"/>
    </row>
    <row r="136" spans="1:23">
      <c r="A136" s="49">
        <v>4335</v>
      </c>
      <c r="B136" s="49">
        <v>15</v>
      </c>
      <c r="C136" s="50">
        <v>289</v>
      </c>
      <c r="D136" s="51"/>
      <c r="E136" s="51"/>
      <c r="F136" s="51"/>
      <c r="G136" s="52">
        <f t="shared" si="30"/>
        <v>146.43850800000001</v>
      </c>
      <c r="H136" s="53">
        <v>44.634999999999998</v>
      </c>
      <c r="I136" s="48">
        <v>11.155000000000001</v>
      </c>
      <c r="J136" s="54">
        <f t="shared" si="24"/>
        <v>15.913000000000004</v>
      </c>
      <c r="K136" s="5">
        <f t="shared" si="27"/>
        <v>5.6664266881124323</v>
      </c>
      <c r="L136" s="5">
        <f t="shared" si="25"/>
        <v>-6.8762164368613377E-2</v>
      </c>
      <c r="M136" s="5">
        <f t="shared" si="31"/>
        <v>-0.2865293345719726</v>
      </c>
      <c r="N136" s="5">
        <f t="shared" si="28"/>
        <v>-0.22599999999999909</v>
      </c>
      <c r="O136" s="5">
        <f t="shared" si="29"/>
        <v>-1.0069999999999979</v>
      </c>
      <c r="P136" s="9">
        <f t="shared" si="26"/>
        <v>3.3307757362658417</v>
      </c>
      <c r="Q136" s="9"/>
      <c r="R136" s="5">
        <f>K139-K136</f>
        <v>-0.68969294569185813</v>
      </c>
      <c r="S136" s="8">
        <f>K142-K139</f>
        <v>-0.40202276391719138</v>
      </c>
      <c r="T136" s="10">
        <f>I139-I136</f>
        <v>-2.5330000000000013</v>
      </c>
      <c r="U136" s="8">
        <f>I142-I139</f>
        <v>-1.3419999999999987</v>
      </c>
      <c r="V136">
        <f>(((T136/R136)*S136)+((U136/S136)*R136))/(R136+S136)</f>
        <v>3.4613094138136038</v>
      </c>
      <c r="W136">
        <f>-(P139-P136)/(K139-K136)</f>
        <v>0.25613663884669918</v>
      </c>
    </row>
    <row r="137" spans="1:23">
      <c r="A137" s="49">
        <v>4340</v>
      </c>
      <c r="B137" s="49">
        <v>20</v>
      </c>
      <c r="C137" s="50">
        <v>217</v>
      </c>
      <c r="D137" s="51"/>
      <c r="E137" s="51"/>
      <c r="F137" s="51"/>
      <c r="G137" s="52">
        <f t="shared" si="30"/>
        <v>143.13474239999999</v>
      </c>
      <c r="H137" s="53">
        <v>43.628</v>
      </c>
      <c r="I137" s="48">
        <v>10.148000000000003</v>
      </c>
      <c r="J137" s="54">
        <f t="shared" si="24"/>
        <v>15.935000000000009</v>
      </c>
      <c r="K137" s="5">
        <f t="shared" si="27"/>
        <v>5.3798973535404597</v>
      </c>
      <c r="L137" s="5">
        <f t="shared" si="25"/>
        <v>-0.2865293345719726</v>
      </c>
      <c r="M137" s="5">
        <f t="shared" si="31"/>
        <v>-0.22199214070916806</v>
      </c>
      <c r="N137" s="5">
        <f t="shared" si="28"/>
        <v>-1.0069999999999979</v>
      </c>
      <c r="O137" s="5">
        <f t="shared" si="29"/>
        <v>-0.85600000000000165</v>
      </c>
      <c r="P137" s="9">
        <f t="shared" si="26"/>
        <v>3.7069046350370121</v>
      </c>
      <c r="Q137" s="9"/>
      <c r="R137" s="9"/>
      <c r="U137" s="8"/>
    </row>
    <row r="138" spans="1:23">
      <c r="A138" s="49">
        <v>4345</v>
      </c>
      <c r="B138" s="49">
        <v>25</v>
      </c>
      <c r="C138" s="50">
        <v>173.8</v>
      </c>
      <c r="D138" s="51"/>
      <c r="E138" s="51"/>
      <c r="F138" s="51"/>
      <c r="G138" s="52">
        <f t="shared" si="30"/>
        <v>140.3263776</v>
      </c>
      <c r="H138" s="53">
        <v>42.771999999999998</v>
      </c>
      <c r="I138" s="48">
        <v>9.2920000000000016</v>
      </c>
      <c r="J138" s="54">
        <f t="shared" si="24"/>
        <v>15.959000000000003</v>
      </c>
      <c r="K138" s="5">
        <f t="shared" si="27"/>
        <v>5.1579052128312917</v>
      </c>
      <c r="L138" s="5">
        <f t="shared" si="25"/>
        <v>-0.22199214070916806</v>
      </c>
      <c r="M138" s="5">
        <f t="shared" si="31"/>
        <v>-0.18117147041071746</v>
      </c>
      <c r="N138" s="5">
        <f t="shared" si="28"/>
        <v>-0.85600000000000165</v>
      </c>
      <c r="O138" s="5">
        <f t="shared" si="29"/>
        <v>-0.67000000000000171</v>
      </c>
      <c r="P138" s="9">
        <f t="shared" si="26"/>
        <v>3.7690825526470908</v>
      </c>
      <c r="Q138" s="9"/>
      <c r="R138" s="5"/>
      <c r="S138" s="8"/>
      <c r="T138" s="10"/>
      <c r="U138" s="8"/>
    </row>
    <row r="139" spans="1:23">
      <c r="A139" s="49">
        <v>4350</v>
      </c>
      <c r="B139" s="49">
        <v>30</v>
      </c>
      <c r="C139" s="50">
        <v>145</v>
      </c>
      <c r="D139" s="51"/>
      <c r="E139" s="51"/>
      <c r="F139" s="51"/>
      <c r="G139" s="52">
        <f t="shared" si="30"/>
        <v>138.1282416</v>
      </c>
      <c r="H139" s="53">
        <v>42.101999999999997</v>
      </c>
      <c r="I139" s="48">
        <v>8.6219999999999999</v>
      </c>
      <c r="J139" s="54">
        <f t="shared" si="24"/>
        <v>16.074000000000005</v>
      </c>
      <c r="K139" s="5">
        <f t="shared" si="27"/>
        <v>4.9767337424205742</v>
      </c>
      <c r="L139" s="5">
        <f t="shared" si="25"/>
        <v>-0.18117147041071746</v>
      </c>
      <c r="M139" s="5">
        <f t="shared" si="31"/>
        <v>-0.15300191462338475</v>
      </c>
      <c r="N139" s="5">
        <f t="shared" si="28"/>
        <v>-0.67000000000000171</v>
      </c>
      <c r="O139" s="5">
        <f t="shared" si="29"/>
        <v>-0.51199999999999335</v>
      </c>
      <c r="P139" s="9">
        <f t="shared" si="26"/>
        <v>3.5074313692116332</v>
      </c>
      <c r="Q139" s="9"/>
      <c r="R139" s="5">
        <f>K142-K139</f>
        <v>-0.40202276391719138</v>
      </c>
      <c r="S139" s="8">
        <f>K145-K142</f>
        <v>-0.28425153735499187</v>
      </c>
      <c r="T139" s="10">
        <f>I142-I139</f>
        <v>-1.3419999999999987</v>
      </c>
      <c r="U139" s="8">
        <f>I145-I142</f>
        <v>-1.0139999999999958</v>
      </c>
      <c r="V139">
        <f>(((T139/R139)*S139)+((U139/S139)*R139))/(R139+S139)</f>
        <v>3.4723528450650178</v>
      </c>
      <c r="W139">
        <f>-(P142-P139)/(K142-K139)</f>
        <v>-0.55370699491008324</v>
      </c>
    </row>
    <row r="140" spans="1:23">
      <c r="A140" s="49">
        <v>4355</v>
      </c>
      <c r="B140" s="49">
        <v>35</v>
      </c>
      <c r="C140" s="50">
        <v>124.42857142857143</v>
      </c>
      <c r="D140" s="51"/>
      <c r="E140" s="51"/>
      <c r="F140" s="51"/>
      <c r="G140" s="52">
        <f t="shared" si="30"/>
        <v>136.44847200000001</v>
      </c>
      <c r="H140" s="53">
        <v>41.59</v>
      </c>
      <c r="I140" s="48">
        <v>8.1100000000000065</v>
      </c>
      <c r="J140" s="54">
        <f t="shared" si="24"/>
        <v>16.25800000000001</v>
      </c>
      <c r="K140" s="5">
        <f t="shared" si="27"/>
        <v>4.8237318277971895</v>
      </c>
      <c r="L140" s="5">
        <f t="shared" si="25"/>
        <v>-0.15300191462338475</v>
      </c>
      <c r="M140" s="5">
        <f t="shared" si="31"/>
        <v>-0.132383945568046</v>
      </c>
      <c r="N140" s="5">
        <f t="shared" si="28"/>
        <v>-0.51199999999999335</v>
      </c>
      <c r="O140" s="5">
        <f t="shared" si="29"/>
        <v>-0.46900000000000119</v>
      </c>
      <c r="P140" s="9">
        <f t="shared" si="26"/>
        <v>3.4516376920969036</v>
      </c>
      <c r="Q140" s="9"/>
      <c r="R140" s="9"/>
      <c r="U140" s="8"/>
    </row>
    <row r="141" spans="1:23">
      <c r="A141" s="49">
        <v>4360</v>
      </c>
      <c r="B141" s="49">
        <v>40</v>
      </c>
      <c r="C141" s="50">
        <v>109</v>
      </c>
      <c r="D141" s="51"/>
      <c r="E141" s="51"/>
      <c r="F141" s="51"/>
      <c r="G141" s="52">
        <f t="shared" si="30"/>
        <v>134.9097768</v>
      </c>
      <c r="H141" s="53">
        <v>41.121000000000002</v>
      </c>
      <c r="I141" s="48">
        <v>7.6410000000000053</v>
      </c>
      <c r="J141" s="54">
        <f t="shared" si="24"/>
        <v>16.393000000000008</v>
      </c>
      <c r="K141" s="5">
        <f t="shared" si="27"/>
        <v>4.6913478822291435</v>
      </c>
      <c r="L141" s="5">
        <f t="shared" si="25"/>
        <v>-0.132383945568046</v>
      </c>
      <c r="M141" s="5">
        <f t="shared" si="31"/>
        <v>-0.11663690372576063</v>
      </c>
      <c r="N141" s="5">
        <f t="shared" si="28"/>
        <v>-0.46900000000000119</v>
      </c>
      <c r="O141" s="5">
        <f t="shared" si="29"/>
        <v>-0.36100000000000421</v>
      </c>
      <c r="P141" s="9">
        <f t="shared" si="26"/>
        <v>3.3047467050403019</v>
      </c>
      <c r="Q141" s="9"/>
      <c r="R141" s="5"/>
      <c r="S141" s="8"/>
      <c r="T141" s="10"/>
      <c r="U141" s="8"/>
    </row>
    <row r="142" spans="1:23">
      <c r="A142" s="49">
        <v>4365</v>
      </c>
      <c r="B142" s="49">
        <v>45</v>
      </c>
      <c r="C142" s="50">
        <v>97</v>
      </c>
      <c r="D142" s="51"/>
      <c r="E142" s="51"/>
      <c r="F142" s="51"/>
      <c r="G142" s="52">
        <f t="shared" si="30"/>
        <v>133.72540799999999</v>
      </c>
      <c r="H142" s="53">
        <v>40.76</v>
      </c>
      <c r="I142" s="48">
        <v>7.2800000000000011</v>
      </c>
      <c r="J142" s="54">
        <f t="shared" si="24"/>
        <v>16.543000000000006</v>
      </c>
      <c r="K142" s="5">
        <f t="shared" si="27"/>
        <v>4.5747109785033828</v>
      </c>
      <c r="L142" s="5">
        <f t="shared" si="25"/>
        <v>-0.11663690372576063</v>
      </c>
      <c r="M142" s="5">
        <f t="shared" si="31"/>
        <v>-0.10421569584189339</v>
      </c>
      <c r="N142" s="5">
        <f t="shared" si="28"/>
        <v>-0.36100000000000421</v>
      </c>
      <c r="O142" s="5">
        <f t="shared" si="29"/>
        <v>-0.35999999999999943</v>
      </c>
      <c r="P142" s="9">
        <f t="shared" si="26"/>
        <v>3.2848285527175993</v>
      </c>
      <c r="Q142" s="9"/>
      <c r="R142" s="5">
        <f>K145-K142</f>
        <v>-0.28425153735499187</v>
      </c>
      <c r="S142" s="8">
        <f>K148-K145</f>
        <v>-0.5493942338638842</v>
      </c>
      <c r="T142" s="10">
        <f>I145-I142</f>
        <v>-1.0139999999999958</v>
      </c>
      <c r="U142" s="8">
        <f>I148-I145</f>
        <v>-1.9050000000000011</v>
      </c>
      <c r="V142">
        <f>(((T142/R142)*S142)+((U142/S142)*R142))/(R142+S142)</f>
        <v>3.5332312198553257</v>
      </c>
      <c r="W142">
        <f>-(P145-P142)/(K145-K142)</f>
        <v>-11.970072526592519</v>
      </c>
    </row>
    <row r="143" spans="1:23">
      <c r="A143" s="49">
        <v>4370</v>
      </c>
      <c r="B143" s="49">
        <v>50</v>
      </c>
      <c r="C143" s="50">
        <v>87.4</v>
      </c>
      <c r="D143" s="51"/>
      <c r="E143" s="51"/>
      <c r="F143" s="51"/>
      <c r="G143" s="52">
        <f t="shared" si="30"/>
        <v>132.54432</v>
      </c>
      <c r="H143" s="53">
        <v>40.4</v>
      </c>
      <c r="I143" s="48">
        <v>6.9200000000000017</v>
      </c>
      <c r="J143" s="54">
        <f t="shared" si="24"/>
        <v>16.619000000000007</v>
      </c>
      <c r="K143" s="5">
        <f t="shared" si="27"/>
        <v>4.4704952826614894</v>
      </c>
      <c r="L143" s="5">
        <f t="shared" si="25"/>
        <v>-0.10421569584189339</v>
      </c>
      <c r="M143" s="5">
        <f t="shared" si="31"/>
        <v>-9.4166669102245137E-2</v>
      </c>
      <c r="N143" s="5">
        <f t="shared" si="28"/>
        <v>-0.35999999999999943</v>
      </c>
      <c r="O143" s="5">
        <f t="shared" si="29"/>
        <v>-0.79099999999999682</v>
      </c>
      <c r="P143" s="9">
        <f t="shared" si="26"/>
        <v>6.0524468751004932</v>
      </c>
      <c r="Q143" s="9"/>
      <c r="R143" s="9"/>
      <c r="U143" s="8"/>
    </row>
    <row r="144" spans="1:23">
      <c r="A144" s="49">
        <v>4375</v>
      </c>
      <c r="B144" s="49">
        <v>55</v>
      </c>
      <c r="C144" s="50">
        <v>79.545454545454547</v>
      </c>
      <c r="D144" s="51"/>
      <c r="E144" s="51"/>
      <c r="F144" s="51"/>
      <c r="G144" s="52">
        <f t="shared" si="30"/>
        <v>129.94920720000002</v>
      </c>
      <c r="H144" s="53">
        <v>39.609000000000002</v>
      </c>
      <c r="I144" s="48">
        <v>6.1290000000000049</v>
      </c>
      <c r="J144" s="54">
        <f t="shared" si="24"/>
        <v>16.248000000000005</v>
      </c>
      <c r="K144" s="5">
        <f t="shared" si="27"/>
        <v>4.3763286135592443</v>
      </c>
      <c r="L144" s="5">
        <f t="shared" si="25"/>
        <v>-9.4166669102245137E-2</v>
      </c>
      <c r="M144" s="5">
        <f t="shared" si="31"/>
        <v>-8.5869172410853345E-2</v>
      </c>
      <c r="N144" s="5">
        <f t="shared" si="28"/>
        <v>-0.79099999999999682</v>
      </c>
      <c r="O144" s="5">
        <f t="shared" si="29"/>
        <v>0.13700000000000045</v>
      </c>
      <c r="P144" s="9">
        <f t="shared" si="26"/>
        <v>3.1719394366639424</v>
      </c>
      <c r="Q144" s="9"/>
      <c r="R144" s="5"/>
      <c r="S144" s="8"/>
      <c r="T144" s="10"/>
      <c r="U144" s="8"/>
    </row>
    <row r="145" spans="1:23">
      <c r="A145" s="49">
        <v>4380</v>
      </c>
      <c r="B145" s="49">
        <v>60</v>
      </c>
      <c r="C145" s="50">
        <v>73</v>
      </c>
      <c r="D145" s="51"/>
      <c r="E145" s="51"/>
      <c r="F145" s="51"/>
      <c r="G145" s="52">
        <f t="shared" si="30"/>
        <v>130.3986768</v>
      </c>
      <c r="H145" s="53">
        <v>39.746000000000002</v>
      </c>
      <c r="I145" s="48">
        <v>6.2660000000000053</v>
      </c>
      <c r="J145" s="54">
        <f t="shared" si="24"/>
        <v>16.670000000000009</v>
      </c>
      <c r="K145" s="5">
        <f t="shared" si="27"/>
        <v>4.290459441148391</v>
      </c>
      <c r="L145" s="5">
        <f t="shared" si="25"/>
        <v>-8.5869172410853345E-2</v>
      </c>
      <c r="M145" s="5">
        <f t="shared" si="31"/>
        <v>-0.21972474456542379</v>
      </c>
      <c r="N145" s="5">
        <f t="shared" si="28"/>
        <v>0.13700000000000045</v>
      </c>
      <c r="O145" s="5">
        <f t="shared" si="29"/>
        <v>-0.80499999999999972</v>
      </c>
      <c r="P145" s="9">
        <f t="shared" si="26"/>
        <v>-0.11768296521707582</v>
      </c>
      <c r="Q145" s="9"/>
      <c r="R145" s="5">
        <f>K148-K145</f>
        <v>-0.5493942338638842</v>
      </c>
      <c r="S145" s="8">
        <f>K151-K148</f>
        <v>-0.52218938241630619</v>
      </c>
      <c r="T145" s="10">
        <f>I148-I145</f>
        <v>-1.9050000000000011</v>
      </c>
      <c r="U145" s="8">
        <f>I151-I148</f>
        <v>-1.0720000000000027</v>
      </c>
      <c r="V145">
        <f>(((T145/R145)*S145)+((U145/S145)*R145))/(R145+S145)</f>
        <v>2.7422191338161821</v>
      </c>
      <c r="W145">
        <f>-(P148-P145)/(K148-K145)</f>
        <v>5.2480839523693747</v>
      </c>
    </row>
    <row r="146" spans="1:23">
      <c r="A146" s="49">
        <v>4395</v>
      </c>
      <c r="B146" s="49">
        <v>75</v>
      </c>
      <c r="C146" s="50">
        <v>58.6</v>
      </c>
      <c r="D146" s="51"/>
      <c r="E146" s="51"/>
      <c r="F146" s="51"/>
      <c r="G146" s="52">
        <f t="shared" si="30"/>
        <v>127.75763280000001</v>
      </c>
      <c r="H146" s="53">
        <v>38.941000000000003</v>
      </c>
      <c r="I146" s="48">
        <v>5.4610000000000056</v>
      </c>
      <c r="J146" s="54">
        <f t="shared" si="24"/>
        <v>16.616000000000007</v>
      </c>
      <c r="K146" s="5">
        <f t="shared" si="27"/>
        <v>4.0707346965829672</v>
      </c>
      <c r="L146" s="5">
        <f t="shared" si="25"/>
        <v>-0.21972474456542379</v>
      </c>
      <c r="M146" s="5">
        <f t="shared" si="31"/>
        <v>-0.1789143984723407</v>
      </c>
      <c r="N146" s="5">
        <f t="shared" si="28"/>
        <v>-0.80499999999999972</v>
      </c>
      <c r="O146" s="5">
        <f t="shared" si="29"/>
        <v>-0.6039999999999992</v>
      </c>
      <c r="P146" s="9">
        <f t="shared" si="26"/>
        <v>3.5050659084290867</v>
      </c>
      <c r="Q146" s="9"/>
      <c r="R146" s="9"/>
      <c r="U146" s="8"/>
    </row>
    <row r="147" spans="1:23">
      <c r="A147" s="49">
        <v>4410</v>
      </c>
      <c r="B147" s="49">
        <v>90</v>
      </c>
      <c r="C147" s="50">
        <v>49</v>
      </c>
      <c r="D147" s="51"/>
      <c r="E147" s="51"/>
      <c r="F147" s="51"/>
      <c r="G147" s="52">
        <f t="shared" si="30"/>
        <v>125.77602960000002</v>
      </c>
      <c r="H147" s="53">
        <v>38.337000000000003</v>
      </c>
      <c r="I147" s="48">
        <v>4.8570000000000064</v>
      </c>
      <c r="J147" s="54">
        <f t="shared" si="24"/>
        <v>16.183000000000007</v>
      </c>
      <c r="K147" s="5">
        <f t="shared" si="27"/>
        <v>3.8918202981106265</v>
      </c>
      <c r="L147" s="5">
        <f t="shared" si="25"/>
        <v>-0.1789143984723407</v>
      </c>
      <c r="M147" s="5">
        <f t="shared" si="31"/>
        <v>-0.15075509082611971</v>
      </c>
      <c r="N147" s="5">
        <f t="shared" si="28"/>
        <v>-0.6039999999999992</v>
      </c>
      <c r="O147" s="5">
        <f t="shared" si="29"/>
        <v>-0.49600000000000222</v>
      </c>
      <c r="P147" s="9">
        <f t="shared" si="26"/>
        <v>3.32934541901035</v>
      </c>
      <c r="Q147" s="9"/>
      <c r="R147" s="5"/>
      <c r="S147" s="8"/>
      <c r="T147" s="10"/>
      <c r="U147" s="8"/>
    </row>
    <row r="148" spans="1:23">
      <c r="A148" s="49">
        <v>4425</v>
      </c>
      <c r="B148" s="49">
        <v>105</v>
      </c>
      <c r="C148" s="50">
        <v>42.142857142857146</v>
      </c>
      <c r="D148" s="51"/>
      <c r="E148" s="51"/>
      <c r="F148" s="51"/>
      <c r="G148" s="52">
        <f t="shared" si="30"/>
        <v>124.14875280000001</v>
      </c>
      <c r="H148" s="53">
        <v>37.841000000000001</v>
      </c>
      <c r="I148" s="48">
        <v>4.3610000000000042</v>
      </c>
      <c r="J148" s="54">
        <f t="shared" si="24"/>
        <v>16.443000000000005</v>
      </c>
      <c r="K148" s="5">
        <f t="shared" si="27"/>
        <v>3.7410652072845068</v>
      </c>
      <c r="L148" s="5">
        <f t="shared" si="25"/>
        <v>-0.15075509082611971</v>
      </c>
      <c r="M148" s="5">
        <f t="shared" si="31"/>
        <v>-0.13014729464028241</v>
      </c>
      <c r="N148" s="5">
        <f t="shared" si="28"/>
        <v>-0.49600000000000222</v>
      </c>
      <c r="O148" s="5">
        <f t="shared" si="29"/>
        <v>-0.30100000000000193</v>
      </c>
      <c r="P148" s="9">
        <f t="shared" si="26"/>
        <v>2.7655840970482419</v>
      </c>
      <c r="Q148" s="9"/>
      <c r="R148" s="5">
        <f>K151-K148</f>
        <v>-0.52218938241630619</v>
      </c>
      <c r="S148" s="8">
        <f>K154-K151</f>
        <v>-0.3856624808119844</v>
      </c>
      <c r="T148" s="10">
        <f>I151-I148</f>
        <v>-1.0720000000000027</v>
      </c>
      <c r="U148" s="8">
        <f>I154-I151</f>
        <v>0.11599999999999966</v>
      </c>
      <c r="V148">
        <f>(((T148/R148)*S148)+((U148/S148)*R148))/(R148+S148)</f>
        <v>0.69907868000519946</v>
      </c>
      <c r="W148">
        <f>-(P151-P148)/(K151-K148)</f>
        <v>-2.0340948188978643</v>
      </c>
    </row>
    <row r="149" spans="1:23">
      <c r="A149" s="49">
        <v>4440</v>
      </c>
      <c r="B149" s="49">
        <v>120</v>
      </c>
      <c r="C149" s="50">
        <v>37</v>
      </c>
      <c r="D149" s="51"/>
      <c r="E149" s="51"/>
      <c r="F149" s="51"/>
      <c r="G149" s="52">
        <f t="shared" si="30"/>
        <v>123.161232</v>
      </c>
      <c r="H149" s="53">
        <v>37.54</v>
      </c>
      <c r="I149" s="48">
        <v>4.0600000000000023</v>
      </c>
      <c r="J149" s="54">
        <f t="shared" si="24"/>
        <v>16.412000000000006</v>
      </c>
      <c r="K149" s="5">
        <f t="shared" si="27"/>
        <v>3.6109179126442243</v>
      </c>
      <c r="L149" s="5">
        <f t="shared" si="25"/>
        <v>-0.13014729464028241</v>
      </c>
      <c r="M149" s="5">
        <f t="shared" si="31"/>
        <v>-0.21640951913286566</v>
      </c>
      <c r="N149" s="5">
        <f t="shared" si="28"/>
        <v>-0.30100000000000193</v>
      </c>
      <c r="O149" s="5">
        <f t="shared" si="29"/>
        <v>-0.41899999999999693</v>
      </c>
      <c r="P149" s="9">
        <f t="shared" si="26"/>
        <v>2.1713267800585503</v>
      </c>
      <c r="Q149" s="9"/>
      <c r="R149" s="9"/>
      <c r="U149" s="8"/>
    </row>
    <row r="150" spans="1:23">
      <c r="A150" s="49">
        <v>4470</v>
      </c>
      <c r="B150" s="49">
        <v>150</v>
      </c>
      <c r="C150" s="50">
        <v>29.8</v>
      </c>
      <c r="D150" s="51"/>
      <c r="E150" s="51"/>
      <c r="F150" s="51"/>
      <c r="G150" s="52">
        <f t="shared" si="30"/>
        <v>121.78657680000002</v>
      </c>
      <c r="H150" s="53">
        <v>37.121000000000002</v>
      </c>
      <c r="I150" s="48">
        <v>3.6410000000000053</v>
      </c>
      <c r="J150" s="54">
        <f t="shared" si="24"/>
        <v>16.836000000000006</v>
      </c>
      <c r="K150" s="5">
        <f t="shared" si="27"/>
        <v>3.3945083935113587</v>
      </c>
      <c r="L150" s="5">
        <f t="shared" si="25"/>
        <v>-0.21640951913286566</v>
      </c>
      <c r="M150" s="5">
        <f t="shared" si="31"/>
        <v>-0.17563256864315813</v>
      </c>
      <c r="N150" s="5">
        <f t="shared" si="28"/>
        <v>-0.41899999999999693</v>
      </c>
      <c r="O150" s="5">
        <f t="shared" si="29"/>
        <v>-0.35200000000000387</v>
      </c>
      <c r="P150" s="9">
        <f t="shared" si="26"/>
        <v>1.9737025438293887</v>
      </c>
      <c r="Q150" s="9"/>
      <c r="R150" s="5"/>
      <c r="S150" s="8"/>
      <c r="T150" s="10"/>
      <c r="U150" s="8"/>
    </row>
    <row r="151" spans="1:23">
      <c r="A151" s="49">
        <v>4500</v>
      </c>
      <c r="B151" s="49">
        <v>180</v>
      </c>
      <c r="C151" s="50">
        <v>25</v>
      </c>
      <c r="D151" s="51"/>
      <c r="E151" s="51"/>
      <c r="F151" s="51"/>
      <c r="G151" s="52">
        <f t="shared" si="30"/>
        <v>120.63173519999999</v>
      </c>
      <c r="H151" s="53">
        <v>36.768999999999998</v>
      </c>
      <c r="I151" s="48">
        <v>3.2890000000000015</v>
      </c>
      <c r="J151" s="54">
        <f t="shared" si="24"/>
        <v>16.918000000000006</v>
      </c>
      <c r="K151" s="5">
        <f t="shared" si="27"/>
        <v>3.2188758248682006</v>
      </c>
      <c r="L151" s="5">
        <f t="shared" si="25"/>
        <v>-0.17563256864315813</v>
      </c>
      <c r="M151" s="5">
        <f t="shared" si="31"/>
        <v>-0.14750613710858929</v>
      </c>
      <c r="N151" s="5">
        <f t="shared" si="28"/>
        <v>-0.35200000000000387</v>
      </c>
      <c r="O151" s="5">
        <f t="shared" si="29"/>
        <v>-0.21399999999999864</v>
      </c>
      <c r="P151" s="9">
        <f t="shared" si="26"/>
        <v>1.703401379791758</v>
      </c>
      <c r="Q151" s="9"/>
      <c r="R151" s="5">
        <f>K154-K151</f>
        <v>-0.3856624808119844</v>
      </c>
      <c r="S151" s="8">
        <f>K157-K154</f>
        <v>-0.26826398659467943</v>
      </c>
      <c r="T151" s="10">
        <f>I154-I151</f>
        <v>0.11599999999999966</v>
      </c>
      <c r="U151" s="8">
        <f>I157-I154</f>
        <v>-3.4050000000000011</v>
      </c>
      <c r="V151">
        <f>(((T151/R151)*S151)+((U151/S151)*R151))/(R151+S151)</f>
        <v>7.3623226058861491</v>
      </c>
      <c r="W151">
        <f>-(P154-P151)/(K154-K151)</f>
        <v>2.5422923359524643</v>
      </c>
    </row>
    <row r="152" spans="1:23">
      <c r="A152" s="49">
        <v>4530</v>
      </c>
      <c r="B152" s="49">
        <v>210</v>
      </c>
      <c r="C152" s="50">
        <v>21.571428571428573</v>
      </c>
      <c r="D152" s="51"/>
      <c r="E152" s="51"/>
      <c r="F152" s="51"/>
      <c r="G152" s="52">
        <f t="shared" si="30"/>
        <v>119.92964400000001</v>
      </c>
      <c r="H152" s="53">
        <v>36.555</v>
      </c>
      <c r="I152" s="48">
        <v>3.0750000000000028</v>
      </c>
      <c r="J152" s="54">
        <f t="shared" si="24"/>
        <v>16.920000000000009</v>
      </c>
      <c r="K152" s="5">
        <f t="shared" si="27"/>
        <v>3.0713696877596113</v>
      </c>
      <c r="L152" s="5">
        <f t="shared" si="25"/>
        <v>-0.14750613710858929</v>
      </c>
      <c r="M152" s="5">
        <f t="shared" si="31"/>
        <v>-0.12693070859317102</v>
      </c>
      <c r="N152" s="5">
        <f t="shared" si="28"/>
        <v>-0.21399999999999864</v>
      </c>
      <c r="O152" s="5">
        <f t="shared" si="29"/>
        <v>-0.35999999999999943</v>
      </c>
      <c r="P152" s="9">
        <f t="shared" si="26"/>
        <v>2.1954243087106287</v>
      </c>
      <c r="Q152" s="9"/>
      <c r="R152" s="9"/>
      <c r="U152" s="8"/>
    </row>
    <row r="153" spans="1:23">
      <c r="A153" s="49">
        <v>4560</v>
      </c>
      <c r="B153" s="49">
        <v>240</v>
      </c>
      <c r="C153" s="50">
        <v>19</v>
      </c>
      <c r="D153" s="51"/>
      <c r="E153" s="51"/>
      <c r="F153" s="51"/>
      <c r="G153" s="52">
        <f t="shared" si="30"/>
        <v>118.74855600000001</v>
      </c>
      <c r="H153" s="53">
        <v>36.195</v>
      </c>
      <c r="I153" s="48">
        <v>2.7150000000000034</v>
      </c>
      <c r="J153" s="54">
        <f t="shared" si="24"/>
        <v>16.745000000000005</v>
      </c>
      <c r="K153" s="5">
        <f t="shared" si="27"/>
        <v>2.9444389791664403</v>
      </c>
      <c r="L153" s="5">
        <f t="shared" si="25"/>
        <v>-0.12693070859317102</v>
      </c>
      <c r="M153" s="5">
        <f t="shared" si="31"/>
        <v>-0.1112256351102241</v>
      </c>
      <c r="N153" s="5">
        <f t="shared" si="28"/>
        <v>-0.35999999999999943</v>
      </c>
      <c r="O153" s="5">
        <f t="shared" si="29"/>
        <v>0.68999999999999773</v>
      </c>
      <c r="P153" s="9">
        <f t="shared" si="26"/>
        <v>-1.9817683600815019</v>
      </c>
      <c r="Q153" s="9"/>
      <c r="R153" s="5"/>
      <c r="S153" s="8"/>
      <c r="T153" s="10"/>
      <c r="U153" s="8"/>
    </row>
    <row r="154" spans="1:23">
      <c r="A154" s="49">
        <v>4590</v>
      </c>
      <c r="B154" s="49">
        <v>270</v>
      </c>
      <c r="C154" s="50">
        <v>17</v>
      </c>
      <c r="D154" s="51"/>
      <c r="E154" s="51"/>
      <c r="F154" s="51"/>
      <c r="G154" s="52">
        <f t="shared" si="30"/>
        <v>121.012308</v>
      </c>
      <c r="H154" s="53">
        <v>36.884999999999998</v>
      </c>
      <c r="I154" s="48">
        <v>3.4050000000000011</v>
      </c>
      <c r="J154" s="54">
        <f t="shared" si="24"/>
        <v>17.713000000000001</v>
      </c>
      <c r="K154" s="5">
        <f t="shared" si="27"/>
        <v>2.8332133440562162</v>
      </c>
      <c r="L154" s="5">
        <f t="shared" si="25"/>
        <v>-0.1112256351102241</v>
      </c>
      <c r="M154" s="5">
        <f t="shared" si="31"/>
        <v>-9.8845834636632546E-2</v>
      </c>
      <c r="N154" s="5">
        <f t="shared" si="28"/>
        <v>0.68999999999999773</v>
      </c>
      <c r="O154" s="5">
        <f t="shared" si="29"/>
        <v>-1.0459999999999994</v>
      </c>
      <c r="P154" s="9">
        <f t="shared" si="26"/>
        <v>2.6838681490244802</v>
      </c>
      <c r="Q154" s="9"/>
      <c r="R154" s="5">
        <f>K157-K154</f>
        <v>-0.26826398659467943</v>
      </c>
      <c r="S154" s="8">
        <f>K160-K157</f>
        <v>-2.5649493574615367</v>
      </c>
      <c r="T154" s="10">
        <f>I157-I154</f>
        <v>-3.4050000000000011</v>
      </c>
      <c r="U154" s="8">
        <f>I160-I157</f>
        <v>0</v>
      </c>
      <c r="V154">
        <f>(((T154/R154)*S154)+((U154/S154)*R154))/(R154+S154)</f>
        <v>11.490905636088272</v>
      </c>
      <c r="W154" t="e">
        <f>-(P157-P154)/(K157-K154)</f>
        <v>#REF!</v>
      </c>
    </row>
    <row r="155" spans="1:23">
      <c r="A155" s="49">
        <v>4620</v>
      </c>
      <c r="B155" s="49">
        <v>300</v>
      </c>
      <c r="C155" s="50">
        <v>15.4</v>
      </c>
      <c r="D155" s="51"/>
      <c r="E155" s="51"/>
      <c r="F155" s="51"/>
      <c r="G155" s="52">
        <f t="shared" si="30"/>
        <v>117.5805912</v>
      </c>
      <c r="H155" s="53">
        <v>35.838999999999999</v>
      </c>
      <c r="I155" s="48">
        <v>2.3590000000000018</v>
      </c>
      <c r="J155" s="54">
        <f t="shared" si="24"/>
        <v>16.742000000000004</v>
      </c>
      <c r="K155" s="5">
        <f t="shared" si="27"/>
        <v>2.7343675094195836</v>
      </c>
      <c r="L155" s="5">
        <f t="shared" si="25"/>
        <v>-9.8845834636632546E-2</v>
      </c>
      <c r="M155" s="5">
        <f t="shared" si="31"/>
        <v>-8.8837665298707513E-2</v>
      </c>
      <c r="N155" s="5">
        <f t="shared" si="28"/>
        <v>-1.0459999999999994</v>
      </c>
      <c r="O155" s="5">
        <f t="shared" si="29"/>
        <v>-0.15399999999999636</v>
      </c>
      <c r="P155" s="9">
        <f t="shared" si="26"/>
        <v>5.9218916368701686</v>
      </c>
      <c r="Q155" s="9"/>
      <c r="R155" s="9"/>
      <c r="U155" s="8"/>
    </row>
    <row r="156" spans="1:23">
      <c r="A156" s="49">
        <v>4650</v>
      </c>
      <c r="B156" s="49">
        <v>330</v>
      </c>
      <c r="C156" s="50">
        <v>14.090909090909092</v>
      </c>
      <c r="D156" s="51"/>
      <c r="E156" s="51"/>
      <c r="F156" s="51"/>
      <c r="G156" s="52">
        <f t="shared" si="30"/>
        <v>117.07534800000002</v>
      </c>
      <c r="H156" s="53">
        <v>35.685000000000002</v>
      </c>
      <c r="I156" s="48">
        <v>2.2050000000000054</v>
      </c>
      <c r="J156" s="54">
        <f t="shared" si="24"/>
        <v>16.585000000000008</v>
      </c>
      <c r="K156" s="5">
        <f t="shared" si="27"/>
        <v>2.6455298441208761</v>
      </c>
      <c r="L156" s="5">
        <f t="shared" si="25"/>
        <v>-8.8837665298707513E-2</v>
      </c>
      <c r="M156" s="5">
        <f t="shared" si="31"/>
        <v>-8.0580486659339368E-2</v>
      </c>
      <c r="N156" s="5">
        <f t="shared" si="28"/>
        <v>-0.15399999999999636</v>
      </c>
      <c r="O156" s="5">
        <f t="shared" si="29"/>
        <v>-2.2050000000000054</v>
      </c>
      <c r="P156" s="9">
        <f t="shared" si="26"/>
        <v>15.173316090230733</v>
      </c>
      <c r="Q156" s="9"/>
      <c r="R156" s="5"/>
      <c r="S156" s="8"/>
      <c r="T156" s="10"/>
      <c r="U156" s="8"/>
    </row>
    <row r="157" spans="1:23">
      <c r="A157" s="49">
        <v>4680</v>
      </c>
      <c r="B157" s="49">
        <v>360</v>
      </c>
      <c r="C157" s="50">
        <v>13</v>
      </c>
      <c r="D157" s="51"/>
      <c r="E157" s="51"/>
      <c r="F157" s="51"/>
      <c r="G157" s="52">
        <f t="shared" si="30"/>
        <v>116.33060639999999</v>
      </c>
      <c r="H157" s="53">
        <v>35.457999999999998</v>
      </c>
      <c r="I157" s="48"/>
      <c r="J157" s="54">
        <f t="shared" si="24"/>
        <v>14.596000000000004</v>
      </c>
      <c r="K157" s="5">
        <f t="shared" si="27"/>
        <v>2.5649493574615367</v>
      </c>
      <c r="L157" s="5">
        <f t="shared" si="25"/>
        <v>-8.0580486659339368E-2</v>
      </c>
      <c r="M157" s="5" t="e">
        <f>#REF!-K157</f>
        <v>#REF!</v>
      </c>
      <c r="N157" s="5">
        <f t="shared" si="28"/>
        <v>-2.2050000000000054</v>
      </c>
      <c r="O157" s="5">
        <f t="shared" si="29"/>
        <v>0</v>
      </c>
      <c r="P157" s="9" t="e">
        <f t="shared" si="26"/>
        <v>#REF!</v>
      </c>
      <c r="Q157" s="9"/>
      <c r="R157" s="5">
        <f>K160-K157</f>
        <v>-2.5649493574615367</v>
      </c>
      <c r="S157" s="8">
        <f>K163-K160</f>
        <v>0</v>
      </c>
      <c r="T157" s="10">
        <f>I160-I157</f>
        <v>0</v>
      </c>
      <c r="U157" s="8">
        <f>I163-I160</f>
        <v>0</v>
      </c>
      <c r="V157" t="e">
        <f>(((T157/R157)*S157)+((U157/S157)*R157))/(R157+S157)</f>
        <v>#DIV/0!</v>
      </c>
      <c r="W157" t="e">
        <f>-(P160-P157)/(K160-K157)</f>
        <v>#REF!</v>
      </c>
    </row>
    <row r="158" spans="1:23">
      <c r="R158" s="9"/>
      <c r="U158" s="8"/>
    </row>
    <row r="159" spans="1:23">
      <c r="R159" s="5"/>
      <c r="S159" s="8"/>
      <c r="T159" s="10"/>
      <c r="U159" s="8"/>
    </row>
    <row r="160" spans="1:23">
      <c r="R160" s="9"/>
      <c r="U160" s="8"/>
    </row>
    <row r="161" spans="18:21">
      <c r="R161" s="9"/>
      <c r="U161" s="8"/>
    </row>
    <row r="162" spans="18:21">
      <c r="R162" s="5"/>
      <c r="S162" s="8"/>
      <c r="T162" s="10"/>
      <c r="U162" s="8"/>
    </row>
    <row r="163" spans="18:21">
      <c r="R163" s="9"/>
      <c r="U163" s="8"/>
    </row>
    <row r="164" spans="18:21">
      <c r="R164" s="9"/>
      <c r="U164" s="8"/>
    </row>
    <row r="165" spans="18:21">
      <c r="R165" s="5"/>
      <c r="S165" s="8"/>
      <c r="T165" s="10"/>
      <c r="U165" s="8"/>
    </row>
    <row r="166" spans="18:21">
      <c r="R166" s="9"/>
      <c r="U166" s="8"/>
    </row>
    <row r="167" spans="18:21">
      <c r="R167" s="9"/>
      <c r="U167" s="8"/>
    </row>
    <row r="168" spans="18:21">
      <c r="R168" s="5"/>
      <c r="S168" s="8"/>
      <c r="T168" s="10"/>
      <c r="U168" s="8"/>
    </row>
    <row r="169" spans="18:21">
      <c r="R169" s="9"/>
      <c r="U169" s="8"/>
    </row>
    <row r="170" spans="18:21">
      <c r="R170" s="9"/>
      <c r="U170" s="8"/>
    </row>
    <row r="171" spans="18:21">
      <c r="R171" s="5"/>
      <c r="S171" s="8"/>
      <c r="T171" s="10"/>
      <c r="U171" s="8"/>
    </row>
    <row r="172" spans="18:21">
      <c r="R172" s="9"/>
      <c r="U172" s="8"/>
    </row>
    <row r="173" spans="18:21">
      <c r="R173" s="9"/>
      <c r="U173" s="8"/>
    </row>
    <row r="174" spans="18:21">
      <c r="R174" s="5"/>
      <c r="S174" s="8"/>
      <c r="T174" s="10"/>
      <c r="U174" s="8"/>
    </row>
    <row r="175" spans="18:21">
      <c r="R175" s="9"/>
      <c r="U175" s="8"/>
    </row>
    <row r="176" spans="18:21">
      <c r="R176" s="9"/>
      <c r="U176" s="8"/>
    </row>
    <row r="177" spans="18:21">
      <c r="R177" s="5"/>
      <c r="S177" s="8"/>
      <c r="T177" s="10"/>
      <c r="U177" s="8"/>
    </row>
    <row r="178" spans="18:21">
      <c r="R178" s="9"/>
      <c r="U178" s="8"/>
    </row>
    <row r="179" spans="18:21">
      <c r="R179" s="9"/>
      <c r="U179" s="8"/>
    </row>
    <row r="180" spans="18:21">
      <c r="R180" s="5"/>
      <c r="S180" s="8"/>
      <c r="T180" s="10"/>
      <c r="U180" s="8"/>
    </row>
    <row r="181" spans="18:21">
      <c r="R181" s="9"/>
      <c r="U181" s="8"/>
    </row>
    <row r="182" spans="18:21">
      <c r="R182" s="9"/>
      <c r="U182" s="8"/>
    </row>
    <row r="183" spans="18:21">
      <c r="R183" s="5"/>
      <c r="S183" s="8"/>
      <c r="T183" s="10"/>
      <c r="U183" s="8"/>
    </row>
    <row r="184" spans="18:21">
      <c r="R184" s="9"/>
      <c r="U184" s="8"/>
    </row>
    <row r="185" spans="18:21">
      <c r="R185" s="9"/>
      <c r="U185" s="8"/>
    </row>
    <row r="186" spans="18:21">
      <c r="R186" s="5"/>
      <c r="S186" s="8"/>
      <c r="T186" s="10"/>
      <c r="U186" s="8"/>
    </row>
    <row r="187" spans="18:21">
      <c r="R187" s="9"/>
      <c r="U187" s="8"/>
    </row>
    <row r="188" spans="18:21">
      <c r="R188" s="9"/>
      <c r="U188" s="8"/>
    </row>
    <row r="189" spans="18:21">
      <c r="R189" s="5"/>
      <c r="S189" s="8"/>
      <c r="T189" s="10"/>
      <c r="U189" s="8"/>
    </row>
    <row r="190" spans="18:21">
      <c r="R190" s="9"/>
      <c r="U190" s="8"/>
    </row>
    <row r="191" spans="18:21">
      <c r="R191" s="9"/>
      <c r="U191" s="8"/>
    </row>
    <row r="192" spans="18:21">
      <c r="R192" s="5"/>
      <c r="S192" s="8"/>
      <c r="T192" s="10"/>
      <c r="U192" s="8"/>
    </row>
    <row r="193" spans="18:21">
      <c r="R193" s="9"/>
      <c r="U193" s="8"/>
    </row>
    <row r="194" spans="18:21">
      <c r="R194" s="9"/>
      <c r="U194" s="8"/>
    </row>
    <row r="195" spans="18:21">
      <c r="R195" s="5"/>
      <c r="S195" s="8"/>
      <c r="T195" s="10"/>
      <c r="U195" s="8"/>
    </row>
    <row r="196" spans="18:21">
      <c r="R196" s="9"/>
      <c r="U196" s="8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K815"/>
  <sheetViews>
    <sheetView topLeftCell="U23" zoomScale="55" zoomScaleNormal="55" workbookViewId="0">
      <selection activeCell="N41" sqref="N41"/>
    </sheetView>
  </sheetViews>
  <sheetFormatPr defaultRowHeight="14.5"/>
  <sheetData>
    <row r="2" spans="1:37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</row>
    <row r="4" spans="1:37" ht="15.5">
      <c r="A4" s="6"/>
      <c r="B4" s="24" t="s">
        <v>54</v>
      </c>
      <c r="C4" s="24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4" t="s">
        <v>55</v>
      </c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</row>
    <row r="5" spans="1:37" ht="15" thickBot="1">
      <c r="A5" s="9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</row>
    <row r="6" spans="1:37" ht="15" thickTop="1">
      <c r="A6" s="5"/>
      <c r="B6" s="25"/>
      <c r="C6" s="26"/>
      <c r="D6" s="26"/>
      <c r="E6" s="26"/>
      <c r="F6" s="26"/>
      <c r="G6" s="26"/>
      <c r="H6" s="27"/>
      <c r="I6" s="26"/>
      <c r="J6" s="26"/>
      <c r="K6" s="26"/>
      <c r="L6" s="26"/>
      <c r="M6" s="26"/>
      <c r="N6" s="26"/>
      <c r="O6" s="27"/>
      <c r="P6" s="26"/>
      <c r="Q6" s="26"/>
      <c r="R6" s="26"/>
      <c r="S6" s="26"/>
      <c r="T6" s="26"/>
      <c r="U6" s="26"/>
      <c r="V6" s="27"/>
      <c r="W6" s="23"/>
      <c r="X6" s="25"/>
      <c r="Y6" s="26"/>
      <c r="Z6" s="26"/>
      <c r="AA6" s="26"/>
      <c r="AB6" s="26"/>
      <c r="AC6" s="26"/>
      <c r="AD6" s="27"/>
      <c r="AE6" s="28"/>
      <c r="AF6" s="23"/>
      <c r="AG6" s="23"/>
      <c r="AH6" s="23"/>
      <c r="AI6" s="23"/>
      <c r="AJ6" s="23"/>
      <c r="AK6" s="23"/>
    </row>
    <row r="7" spans="1:37">
      <c r="A7" s="9"/>
      <c r="B7" s="28"/>
      <c r="C7" s="32" t="s">
        <v>57</v>
      </c>
      <c r="D7" s="23"/>
      <c r="E7" s="23"/>
      <c r="F7" s="23"/>
      <c r="G7" s="23"/>
      <c r="H7" s="29"/>
      <c r="I7" s="23"/>
      <c r="J7" s="32" t="s">
        <v>56</v>
      </c>
      <c r="K7" s="23"/>
      <c r="L7" s="23"/>
      <c r="M7" s="23"/>
      <c r="N7" s="23"/>
      <c r="O7" s="29"/>
      <c r="P7" s="23"/>
      <c r="Q7" s="32" t="s">
        <v>58</v>
      </c>
      <c r="R7" s="23"/>
      <c r="S7" s="23"/>
      <c r="T7" s="23"/>
      <c r="U7" s="23"/>
      <c r="V7" s="29"/>
      <c r="W7" s="23"/>
      <c r="X7" s="28"/>
      <c r="Y7" s="32" t="s">
        <v>65</v>
      </c>
      <c r="Z7" s="23"/>
      <c r="AA7" s="23"/>
      <c r="AB7" s="23"/>
      <c r="AC7" s="23"/>
      <c r="AD7" s="29"/>
      <c r="AE7" s="28"/>
      <c r="AF7" s="32"/>
      <c r="AG7" s="23"/>
      <c r="AH7" s="23"/>
      <c r="AI7" s="23"/>
      <c r="AJ7" s="23"/>
      <c r="AK7" s="23"/>
    </row>
    <row r="8" spans="1:37">
      <c r="A8" s="9"/>
      <c r="B8" s="28"/>
      <c r="C8" s="23"/>
      <c r="D8" s="23"/>
      <c r="E8" s="23"/>
      <c r="F8" s="23"/>
      <c r="G8" s="23"/>
      <c r="H8" s="29"/>
      <c r="I8" s="28"/>
      <c r="J8" s="23"/>
      <c r="K8" s="23"/>
      <c r="L8" s="23"/>
      <c r="M8" s="23"/>
      <c r="N8" s="23"/>
      <c r="O8" s="29"/>
      <c r="P8" s="28"/>
      <c r="Q8" s="23"/>
      <c r="R8" s="23"/>
      <c r="S8" s="23"/>
      <c r="T8" s="23"/>
      <c r="U8" s="23"/>
      <c r="V8" s="29"/>
      <c r="W8" s="23"/>
      <c r="X8" s="28"/>
      <c r="Y8" s="23"/>
      <c r="Z8" s="23"/>
      <c r="AA8" s="23"/>
      <c r="AB8" s="23"/>
      <c r="AC8" s="23"/>
      <c r="AD8" s="29"/>
      <c r="AE8" s="28"/>
      <c r="AF8" s="23"/>
      <c r="AG8" s="23"/>
      <c r="AH8" s="23"/>
      <c r="AI8" s="23"/>
      <c r="AJ8" s="23"/>
      <c r="AK8" s="23"/>
    </row>
    <row r="9" spans="1:37">
      <c r="A9" s="5"/>
      <c r="B9" s="28"/>
      <c r="C9" s="23"/>
      <c r="D9" s="30" t="s">
        <v>29</v>
      </c>
      <c r="E9" s="23"/>
      <c r="F9" s="23"/>
      <c r="G9" s="23"/>
      <c r="H9" s="29"/>
      <c r="I9" s="28"/>
      <c r="J9" s="23"/>
      <c r="K9" s="30" t="s">
        <v>29</v>
      </c>
      <c r="L9" s="23"/>
      <c r="M9" s="23"/>
      <c r="N9" s="23"/>
      <c r="O9" s="29"/>
      <c r="P9" s="28"/>
      <c r="Q9" s="23"/>
      <c r="R9" s="30" t="s">
        <v>29</v>
      </c>
      <c r="S9" s="23"/>
      <c r="T9" s="23"/>
      <c r="U9" s="23"/>
      <c r="V9" s="29"/>
      <c r="W9" s="23"/>
      <c r="X9" s="28"/>
      <c r="Y9" s="23"/>
      <c r="Z9" s="30" t="s">
        <v>29</v>
      </c>
      <c r="AA9" s="23"/>
      <c r="AB9" s="23"/>
      <c r="AC9" s="23"/>
      <c r="AD9" s="29"/>
      <c r="AE9" s="28"/>
      <c r="AF9" s="23"/>
      <c r="AG9" s="30"/>
      <c r="AH9" s="30"/>
      <c r="AI9" s="30"/>
      <c r="AJ9" s="23"/>
      <c r="AK9" s="23"/>
    </row>
    <row r="10" spans="1:37">
      <c r="A10" s="9"/>
      <c r="B10" s="28"/>
      <c r="C10" s="23"/>
      <c r="D10" s="23"/>
      <c r="E10" s="23"/>
      <c r="F10" s="23"/>
      <c r="G10" s="23"/>
      <c r="H10" s="29"/>
      <c r="I10" s="28"/>
      <c r="J10" s="23"/>
      <c r="K10" s="23"/>
      <c r="L10" s="23"/>
      <c r="M10" s="23"/>
      <c r="N10" s="23"/>
      <c r="O10" s="29"/>
      <c r="P10" s="28"/>
      <c r="Q10" s="23"/>
      <c r="R10" s="23"/>
      <c r="S10" s="23"/>
      <c r="T10" s="23"/>
      <c r="U10" s="23"/>
      <c r="V10" s="29"/>
      <c r="W10" s="23"/>
      <c r="X10" s="28"/>
      <c r="Y10" s="23"/>
      <c r="Z10" s="23"/>
      <c r="AA10" s="23"/>
      <c r="AB10" s="23"/>
      <c r="AC10" s="23"/>
      <c r="AD10" s="29"/>
      <c r="AE10" s="28"/>
      <c r="AF10" s="23"/>
      <c r="AG10" s="23"/>
      <c r="AH10" s="23"/>
      <c r="AI10" s="23"/>
      <c r="AJ10" s="23"/>
      <c r="AK10" s="23"/>
    </row>
    <row r="11" spans="1:37">
      <c r="A11" s="9"/>
      <c r="B11" s="28"/>
      <c r="C11" s="31" t="s">
        <v>30</v>
      </c>
      <c r="D11" s="23"/>
      <c r="E11" s="23"/>
      <c r="F11" s="23"/>
      <c r="G11" s="23"/>
      <c r="H11" s="29"/>
      <c r="I11" s="28"/>
      <c r="J11" s="31" t="s">
        <v>31</v>
      </c>
      <c r="K11" s="23"/>
      <c r="L11" s="23"/>
      <c r="M11" s="23"/>
      <c r="N11" s="23"/>
      <c r="O11" s="29"/>
      <c r="P11" s="28"/>
      <c r="Q11" s="31" t="s">
        <v>31</v>
      </c>
      <c r="R11" s="23"/>
      <c r="S11" s="23"/>
      <c r="T11" s="23"/>
      <c r="U11" s="23"/>
      <c r="V11" s="29"/>
      <c r="W11" s="23"/>
      <c r="X11" s="28"/>
      <c r="Y11" s="31" t="s">
        <v>62</v>
      </c>
      <c r="Z11" s="23"/>
      <c r="AA11" s="23"/>
      <c r="AB11" s="23"/>
      <c r="AC11" s="23"/>
      <c r="AD11" s="29"/>
      <c r="AE11" s="28"/>
      <c r="AF11" s="23"/>
      <c r="AG11" s="23"/>
      <c r="AH11" s="23"/>
      <c r="AI11" s="23"/>
      <c r="AJ11" s="23"/>
      <c r="AK11" s="23"/>
    </row>
    <row r="12" spans="1:37">
      <c r="A12" s="5"/>
      <c r="B12" s="28"/>
      <c r="C12" s="31" t="s">
        <v>32</v>
      </c>
      <c r="D12" s="23"/>
      <c r="E12" s="23"/>
      <c r="F12" s="23"/>
      <c r="G12" s="23"/>
      <c r="H12" s="29"/>
      <c r="I12" s="28"/>
      <c r="J12" s="31" t="s">
        <v>33</v>
      </c>
      <c r="K12" s="23"/>
      <c r="L12" s="23"/>
      <c r="M12" s="23"/>
      <c r="N12" s="23"/>
      <c r="O12" s="29"/>
      <c r="P12" s="28"/>
      <c r="Q12" s="31" t="s">
        <v>33</v>
      </c>
      <c r="R12" s="23"/>
      <c r="S12" s="23"/>
      <c r="T12" s="23"/>
      <c r="U12" s="23"/>
      <c r="V12" s="29"/>
      <c r="W12" s="23"/>
      <c r="X12" s="28"/>
      <c r="Z12" s="23"/>
      <c r="AA12" s="23"/>
      <c r="AB12" s="23"/>
      <c r="AC12" s="23"/>
      <c r="AD12" s="29"/>
      <c r="AE12" s="28"/>
      <c r="AF12" s="23"/>
      <c r="AG12" s="23"/>
      <c r="AH12" s="23"/>
      <c r="AI12" s="23"/>
      <c r="AJ12" s="23"/>
      <c r="AK12" s="23"/>
    </row>
    <row r="13" spans="1:37">
      <c r="A13" s="9"/>
      <c r="B13" s="28"/>
      <c r="C13" s="23"/>
      <c r="D13" s="23"/>
      <c r="E13" s="23"/>
      <c r="F13" s="23"/>
      <c r="G13" s="23"/>
      <c r="H13" s="29"/>
      <c r="I13" s="28"/>
      <c r="J13" s="23"/>
      <c r="K13" s="23"/>
      <c r="L13" s="23"/>
      <c r="M13" s="23"/>
      <c r="N13" s="23"/>
      <c r="O13" s="29"/>
      <c r="P13" s="28"/>
      <c r="Q13" s="23"/>
      <c r="R13" s="23"/>
      <c r="S13" s="23"/>
      <c r="T13" s="23"/>
      <c r="U13" s="23"/>
      <c r="V13" s="29"/>
      <c r="W13" s="23"/>
      <c r="X13" s="28"/>
      <c r="Y13" s="31" t="s">
        <v>76</v>
      </c>
      <c r="Z13" s="23"/>
      <c r="AA13" s="23"/>
      <c r="AB13" s="23"/>
      <c r="AC13" s="23"/>
      <c r="AD13" s="29"/>
      <c r="AE13" s="28"/>
      <c r="AF13" s="23"/>
      <c r="AG13" s="23"/>
      <c r="AH13" s="23"/>
      <c r="AI13" s="23"/>
      <c r="AJ13" s="23"/>
      <c r="AK13" s="23"/>
    </row>
    <row r="14" spans="1:37">
      <c r="A14" s="9"/>
      <c r="B14" s="28"/>
      <c r="C14" s="23"/>
      <c r="D14" s="23"/>
      <c r="E14" s="23"/>
      <c r="F14" s="23"/>
      <c r="G14" s="23"/>
      <c r="H14" s="29"/>
      <c r="I14" s="28"/>
      <c r="J14" s="23"/>
      <c r="K14" s="23"/>
      <c r="L14" s="23"/>
      <c r="M14" s="23"/>
      <c r="N14" s="23"/>
      <c r="O14" s="29"/>
      <c r="P14" s="28"/>
      <c r="Q14" s="23"/>
      <c r="R14" s="23"/>
      <c r="S14" s="23"/>
      <c r="T14" s="23"/>
      <c r="U14" s="23"/>
      <c r="V14" s="29"/>
      <c r="W14" s="23"/>
      <c r="X14" s="28"/>
      <c r="Y14" s="23"/>
      <c r="Z14" s="23"/>
      <c r="AA14" s="23"/>
      <c r="AB14" s="23"/>
      <c r="AC14" s="23"/>
      <c r="AD14" s="29"/>
      <c r="AE14" s="28"/>
      <c r="AF14" s="23"/>
      <c r="AG14" s="23"/>
      <c r="AH14" s="23"/>
      <c r="AI14" s="23"/>
      <c r="AJ14" s="23"/>
      <c r="AK14" s="23"/>
    </row>
    <row r="15" spans="1:37">
      <c r="A15" s="5"/>
      <c r="B15" s="28"/>
      <c r="C15" s="23"/>
      <c r="D15" s="30" t="s">
        <v>34</v>
      </c>
      <c r="E15" s="23"/>
      <c r="F15" s="23"/>
      <c r="G15" s="23"/>
      <c r="H15" s="29"/>
      <c r="I15" s="28"/>
      <c r="J15" s="23"/>
      <c r="K15" s="30" t="s">
        <v>34</v>
      </c>
      <c r="L15" s="23"/>
      <c r="M15" s="23"/>
      <c r="N15" s="23"/>
      <c r="O15" s="29"/>
      <c r="P15" s="28"/>
      <c r="Q15" s="23"/>
      <c r="R15" s="30" t="s">
        <v>34</v>
      </c>
      <c r="S15" s="23"/>
      <c r="T15" s="23"/>
      <c r="U15" s="23"/>
      <c r="V15" s="29"/>
      <c r="W15" s="23"/>
      <c r="X15" s="28"/>
      <c r="Y15" s="23"/>
      <c r="Z15" s="30" t="s">
        <v>34</v>
      </c>
      <c r="AA15" s="23"/>
      <c r="AB15" s="23"/>
      <c r="AC15" s="23"/>
      <c r="AD15" s="29"/>
      <c r="AE15" s="28"/>
      <c r="AF15" s="23"/>
      <c r="AG15" s="30"/>
      <c r="AH15" s="30"/>
      <c r="AI15" s="30"/>
      <c r="AJ15" s="23"/>
      <c r="AK15" s="23"/>
    </row>
    <row r="16" spans="1:37">
      <c r="A16" s="9"/>
      <c r="B16" s="28"/>
      <c r="C16" s="23"/>
      <c r="D16" s="23"/>
      <c r="E16" s="23"/>
      <c r="F16" s="23"/>
      <c r="G16" s="23"/>
      <c r="H16" s="29"/>
      <c r="I16" s="28"/>
      <c r="J16" s="23"/>
      <c r="K16" s="23"/>
      <c r="L16" s="23"/>
      <c r="M16" s="23"/>
      <c r="N16" s="23"/>
      <c r="O16" s="29"/>
      <c r="P16" s="28"/>
      <c r="Q16" s="23"/>
      <c r="R16" s="23"/>
      <c r="S16" s="23"/>
      <c r="T16" s="23"/>
      <c r="U16" s="23"/>
      <c r="V16" s="29"/>
      <c r="W16" s="23"/>
      <c r="X16" s="28"/>
      <c r="Y16" s="23"/>
      <c r="Z16" s="23"/>
      <c r="AA16" s="23"/>
      <c r="AB16" s="23"/>
      <c r="AC16" s="23"/>
      <c r="AD16" s="29"/>
      <c r="AE16" s="28"/>
      <c r="AF16" s="23"/>
      <c r="AG16" s="23"/>
      <c r="AH16" s="23"/>
      <c r="AI16" s="23"/>
      <c r="AJ16" s="23"/>
      <c r="AK16" s="23"/>
    </row>
    <row r="17" spans="1:37">
      <c r="A17" s="9"/>
      <c r="B17" s="28"/>
      <c r="C17" s="23" t="s">
        <v>72</v>
      </c>
      <c r="D17" s="23"/>
      <c r="E17" s="23"/>
      <c r="F17" s="23"/>
      <c r="G17" s="23"/>
      <c r="H17" s="29"/>
      <c r="I17" s="28"/>
      <c r="J17" s="23" t="s">
        <v>61</v>
      </c>
      <c r="K17" s="23"/>
      <c r="L17" s="23"/>
      <c r="M17" s="23"/>
      <c r="N17" s="23"/>
      <c r="O17" s="29"/>
      <c r="P17" s="28"/>
      <c r="Q17" s="23" t="s">
        <v>61</v>
      </c>
      <c r="R17" s="23"/>
      <c r="S17" s="23"/>
      <c r="T17" s="23"/>
      <c r="U17" s="23"/>
      <c r="V17" s="29"/>
      <c r="W17" s="23"/>
      <c r="X17" s="28"/>
      <c r="Y17" s="23" t="s">
        <v>38</v>
      </c>
      <c r="Z17" s="23"/>
      <c r="AA17" s="23"/>
      <c r="AB17" s="23">
        <v>17.71</v>
      </c>
      <c r="AC17" s="23" t="s">
        <v>49</v>
      </c>
      <c r="AD17" s="29"/>
      <c r="AE17" s="28"/>
      <c r="AF17" s="23"/>
      <c r="AG17" s="23"/>
      <c r="AH17" s="23"/>
      <c r="AI17" s="23"/>
      <c r="AJ17" s="23"/>
      <c r="AK17" s="23"/>
    </row>
    <row r="18" spans="1:37">
      <c r="A18" s="5"/>
      <c r="B18" s="28"/>
      <c r="C18" s="23"/>
      <c r="D18" s="23"/>
      <c r="E18" s="23"/>
      <c r="F18" s="23"/>
      <c r="G18" s="23"/>
      <c r="H18" s="29"/>
      <c r="I18" s="28"/>
      <c r="J18" s="23"/>
      <c r="K18" s="23"/>
      <c r="L18" s="23"/>
      <c r="M18" s="23"/>
      <c r="N18" s="23"/>
      <c r="O18" s="29"/>
      <c r="P18" s="28"/>
      <c r="Q18" s="23"/>
      <c r="R18" s="23"/>
      <c r="S18" s="23"/>
      <c r="T18" s="23"/>
      <c r="U18" s="23"/>
      <c r="V18" s="29"/>
      <c r="W18" s="23"/>
      <c r="X18" s="28"/>
      <c r="Y18" s="23" t="s">
        <v>59</v>
      </c>
      <c r="Z18" s="23"/>
      <c r="AA18" s="23"/>
      <c r="AB18" s="23">
        <v>16.5</v>
      </c>
      <c r="AC18" s="23" t="s">
        <v>36</v>
      </c>
      <c r="AD18" s="29"/>
      <c r="AE18" s="28"/>
      <c r="AF18" s="23"/>
      <c r="AG18" s="23"/>
      <c r="AH18" s="23"/>
      <c r="AI18" s="23"/>
      <c r="AJ18" s="23"/>
      <c r="AK18" s="23"/>
    </row>
    <row r="19" spans="1:37">
      <c r="A19" s="9"/>
      <c r="B19" s="28"/>
      <c r="C19" s="23"/>
      <c r="D19" s="23"/>
      <c r="E19" s="23"/>
      <c r="F19" s="23"/>
      <c r="G19" s="23"/>
      <c r="H19" s="29"/>
      <c r="I19" s="28"/>
      <c r="J19" s="23"/>
      <c r="K19" s="23"/>
      <c r="L19" s="23"/>
      <c r="M19" s="23"/>
      <c r="N19" s="23"/>
      <c r="O19" s="29"/>
      <c r="P19" s="28"/>
      <c r="Q19" s="23"/>
      <c r="R19" s="23"/>
      <c r="S19" s="23"/>
      <c r="T19" s="23"/>
      <c r="U19" s="23"/>
      <c r="V19" s="29"/>
      <c r="W19" s="23"/>
      <c r="X19" s="28"/>
      <c r="Y19" s="23"/>
      <c r="Z19" s="23"/>
      <c r="AA19" s="23"/>
      <c r="AB19" s="23"/>
      <c r="AC19" s="23"/>
      <c r="AD19" s="29"/>
      <c r="AE19" s="28"/>
      <c r="AF19" s="37"/>
      <c r="AG19" s="23"/>
      <c r="AH19" s="23"/>
      <c r="AI19" s="23"/>
      <c r="AJ19" s="23"/>
      <c r="AK19" s="23"/>
    </row>
    <row r="20" spans="1:37">
      <c r="A20" s="9"/>
      <c r="B20" s="28"/>
      <c r="C20" s="32" t="s">
        <v>35</v>
      </c>
      <c r="D20" s="23"/>
      <c r="E20" s="23"/>
      <c r="F20" s="23"/>
      <c r="G20" s="23"/>
      <c r="H20" s="29"/>
      <c r="I20" s="28"/>
      <c r="J20" s="32" t="s">
        <v>51</v>
      </c>
      <c r="K20" s="23"/>
      <c r="L20" s="23"/>
      <c r="M20" s="23"/>
      <c r="N20" s="23"/>
      <c r="O20" s="29"/>
      <c r="P20" s="28"/>
      <c r="Q20" s="32" t="s">
        <v>51</v>
      </c>
      <c r="R20" s="23"/>
      <c r="S20" s="23"/>
      <c r="T20" s="23"/>
      <c r="U20" s="23"/>
      <c r="V20" s="29"/>
      <c r="W20" s="23"/>
      <c r="X20" s="28"/>
      <c r="Y20" s="23" t="s">
        <v>63</v>
      </c>
      <c r="Z20" s="23"/>
      <c r="AA20" s="23"/>
      <c r="AB20" s="23">
        <v>75.3</v>
      </c>
      <c r="AC20" s="23" t="s">
        <v>36</v>
      </c>
      <c r="AD20" s="29"/>
      <c r="AE20" s="28"/>
      <c r="AF20" s="23"/>
      <c r="AG20" s="23"/>
      <c r="AH20" s="23"/>
      <c r="AI20" s="23"/>
      <c r="AJ20" s="23"/>
      <c r="AK20" s="23"/>
    </row>
    <row r="21" spans="1:37">
      <c r="A21" s="5"/>
      <c r="B21" s="28"/>
      <c r="C21" s="23" t="s">
        <v>37</v>
      </c>
      <c r="D21" s="23"/>
      <c r="E21" s="23"/>
      <c r="F21" s="23">
        <v>10</v>
      </c>
      <c r="G21" s="23" t="s">
        <v>36</v>
      </c>
      <c r="H21" s="29"/>
      <c r="I21" s="28"/>
      <c r="J21" s="23" t="s">
        <v>38</v>
      </c>
      <c r="K21" s="23"/>
      <c r="L21" s="23"/>
      <c r="M21" s="23">
        <v>17.71</v>
      </c>
      <c r="N21" s="23" t="s">
        <v>49</v>
      </c>
      <c r="O21" s="29"/>
      <c r="P21" s="28"/>
      <c r="V21" s="29"/>
      <c r="W21" s="23"/>
      <c r="X21" s="28"/>
      <c r="Y21" s="23" t="s">
        <v>64</v>
      </c>
      <c r="Z21" s="23"/>
      <c r="AA21" s="23"/>
      <c r="AB21" s="23">
        <v>33.479999999999997</v>
      </c>
      <c r="AC21" s="23" t="s">
        <v>36</v>
      </c>
      <c r="AD21" s="29"/>
      <c r="AE21" s="28"/>
      <c r="AF21" s="23"/>
      <c r="AG21" s="23"/>
      <c r="AH21" s="32"/>
      <c r="AI21" s="23"/>
      <c r="AJ21" s="32"/>
      <c r="AK21" s="23"/>
    </row>
    <row r="22" spans="1:37">
      <c r="A22" s="9"/>
      <c r="B22" s="28"/>
      <c r="C22" s="23" t="s">
        <v>43</v>
      </c>
      <c r="D22" s="23"/>
      <c r="E22" s="23"/>
      <c r="F22" s="23">
        <v>40</v>
      </c>
      <c r="G22" s="23" t="s">
        <v>48</v>
      </c>
      <c r="H22" s="29"/>
      <c r="I22" s="28"/>
      <c r="J22" s="23" t="s">
        <v>53</v>
      </c>
      <c r="K22" s="23"/>
      <c r="L22" s="23"/>
      <c r="M22" s="23">
        <v>9.1999999999999993</v>
      </c>
      <c r="N22" s="23" t="s">
        <v>36</v>
      </c>
      <c r="O22" s="29"/>
      <c r="P22" s="28"/>
      <c r="Q22" s="23" t="s">
        <v>38</v>
      </c>
      <c r="R22" s="23"/>
      <c r="S22" s="23"/>
      <c r="T22" s="23">
        <v>17.71</v>
      </c>
      <c r="U22" s="23" t="s">
        <v>49</v>
      </c>
      <c r="V22" s="29"/>
      <c r="W22" s="23"/>
      <c r="X22" s="28"/>
      <c r="Y22" s="23" t="s">
        <v>73</v>
      </c>
      <c r="Z22" s="23"/>
      <c r="AA22" s="23"/>
      <c r="AB22" s="23">
        <v>64.62</v>
      </c>
      <c r="AC22" s="23" t="s">
        <v>36</v>
      </c>
      <c r="AD22" s="29"/>
      <c r="AE22" s="28"/>
      <c r="AF22" s="23"/>
      <c r="AG22" s="23"/>
      <c r="AH22" s="23"/>
      <c r="AI22" s="23"/>
      <c r="AJ22" s="23"/>
      <c r="AK22" s="23"/>
    </row>
    <row r="23" spans="1:37">
      <c r="A23" s="9"/>
      <c r="B23" s="28"/>
      <c r="C23" s="23" t="s">
        <v>40</v>
      </c>
      <c r="D23" s="23"/>
      <c r="E23" s="23"/>
      <c r="F23" s="23">
        <v>2.2000000000000002</v>
      </c>
      <c r="G23" s="23"/>
      <c r="H23" s="29"/>
      <c r="I23" s="28"/>
      <c r="J23" s="23" t="s">
        <v>41</v>
      </c>
      <c r="K23" s="23"/>
      <c r="L23" s="23"/>
      <c r="M23" s="23" t="s">
        <v>50</v>
      </c>
      <c r="N23" s="23"/>
      <c r="O23" s="29"/>
      <c r="P23" s="28"/>
      <c r="Q23" s="23" t="s">
        <v>94</v>
      </c>
      <c r="R23" s="23"/>
      <c r="S23" s="23"/>
      <c r="T23" s="23">
        <v>8.1</v>
      </c>
      <c r="U23" s="23" t="s">
        <v>36</v>
      </c>
      <c r="V23" s="29"/>
      <c r="W23" s="23"/>
      <c r="X23" s="28"/>
      <c r="Y23" s="23"/>
      <c r="Z23" s="23"/>
      <c r="AA23" s="23"/>
      <c r="AB23" s="23"/>
      <c r="AC23" s="23"/>
      <c r="AD23" s="29"/>
      <c r="AE23" s="28"/>
      <c r="AF23" s="23"/>
      <c r="AG23" s="23"/>
      <c r="AH23" s="23"/>
      <c r="AI23" s="23"/>
      <c r="AJ23" s="23"/>
      <c r="AK23" s="23"/>
    </row>
    <row r="24" spans="1:37">
      <c r="A24" s="5"/>
      <c r="B24" s="28"/>
      <c r="C24" s="23" t="s">
        <v>42</v>
      </c>
      <c r="D24" s="23"/>
      <c r="E24" s="23"/>
      <c r="F24" s="23">
        <v>5</v>
      </c>
      <c r="G24" s="23"/>
      <c r="H24" s="29"/>
      <c r="I24" s="28"/>
      <c r="J24" s="23" t="s">
        <v>39</v>
      </c>
      <c r="K24" s="23"/>
      <c r="L24" s="23"/>
      <c r="M24" s="23" t="s">
        <v>50</v>
      </c>
      <c r="N24" s="23"/>
      <c r="O24" s="29"/>
      <c r="P24" s="28"/>
      <c r="Q24" s="23" t="s">
        <v>41</v>
      </c>
      <c r="R24" s="23"/>
      <c r="S24" s="23"/>
      <c r="T24" s="23"/>
      <c r="U24" s="23"/>
      <c r="V24" s="29"/>
      <c r="W24" s="23"/>
      <c r="X24" s="28"/>
      <c r="Y24" s="23"/>
      <c r="Z24" s="23"/>
      <c r="AA24" s="23"/>
      <c r="AB24" s="23"/>
      <c r="AC24" s="23"/>
      <c r="AD24" s="29"/>
      <c r="AE24" s="28"/>
      <c r="AF24" s="23"/>
      <c r="AG24" s="23"/>
      <c r="AH24" s="23"/>
      <c r="AI24" s="23"/>
      <c r="AJ24" s="23"/>
      <c r="AK24" s="23"/>
    </row>
    <row r="25" spans="1:37">
      <c r="A25" s="9"/>
      <c r="B25" s="28"/>
      <c r="C25" s="23"/>
      <c r="D25" s="23"/>
      <c r="E25" s="23"/>
      <c r="F25" s="23"/>
      <c r="G25" s="23"/>
      <c r="H25" s="29"/>
      <c r="I25" s="28"/>
      <c r="J25" s="23"/>
      <c r="K25" s="23"/>
      <c r="L25" s="23"/>
      <c r="M25" s="23"/>
      <c r="N25" s="23"/>
      <c r="O25" s="29"/>
      <c r="P25" s="28"/>
      <c r="Q25" s="23" t="s">
        <v>39</v>
      </c>
      <c r="R25" s="23"/>
      <c r="S25" s="23"/>
      <c r="T25" s="23"/>
      <c r="U25" s="23"/>
      <c r="V25" s="29"/>
      <c r="W25" s="23"/>
      <c r="X25" s="28"/>
      <c r="Y25" s="23"/>
      <c r="Z25" s="23"/>
      <c r="AA25" s="23"/>
      <c r="AB25" s="23"/>
      <c r="AC25" s="23"/>
      <c r="AD25" s="29"/>
      <c r="AE25" s="28"/>
      <c r="AF25" s="23"/>
      <c r="AG25" s="23"/>
      <c r="AH25" s="23"/>
      <c r="AI25" s="23"/>
      <c r="AJ25" s="23"/>
      <c r="AK25" s="23"/>
    </row>
    <row r="26" spans="1:37">
      <c r="A26" s="9"/>
      <c r="B26" s="28"/>
      <c r="C26" s="23" t="s">
        <v>44</v>
      </c>
      <c r="D26" s="23"/>
      <c r="E26" s="23"/>
      <c r="F26" s="23">
        <v>17.71</v>
      </c>
      <c r="G26" s="23" t="s">
        <v>49</v>
      </c>
      <c r="H26" s="29"/>
      <c r="I26" s="28"/>
      <c r="J26" s="23"/>
      <c r="K26" s="23"/>
      <c r="L26" s="23"/>
      <c r="M26" s="23"/>
      <c r="N26" s="23"/>
      <c r="O26" s="29"/>
      <c r="P26" s="28"/>
      <c r="Q26" s="23"/>
      <c r="R26" s="23"/>
      <c r="S26" s="23"/>
      <c r="T26" s="23"/>
      <c r="U26" s="23"/>
      <c r="V26" s="29"/>
      <c r="W26" s="23"/>
      <c r="X26" s="28"/>
      <c r="Y26" s="23"/>
      <c r="Z26" s="23"/>
      <c r="AA26" s="23"/>
      <c r="AB26" s="23"/>
      <c r="AC26" s="23"/>
      <c r="AD26" s="29"/>
      <c r="AE26" s="28"/>
      <c r="AF26" s="23"/>
      <c r="AG26" s="23"/>
      <c r="AH26" s="23"/>
      <c r="AI26" s="23"/>
      <c r="AJ26" s="23"/>
      <c r="AK26" s="23"/>
    </row>
    <row r="27" spans="1:37">
      <c r="A27" s="5"/>
      <c r="B27" s="28"/>
      <c r="C27" s="23" t="s">
        <v>39</v>
      </c>
      <c r="D27" s="23"/>
      <c r="E27" s="23"/>
      <c r="F27" s="23" t="s">
        <v>50</v>
      </c>
      <c r="G27" s="23" t="s">
        <v>36</v>
      </c>
      <c r="H27" s="29"/>
      <c r="I27" s="28"/>
      <c r="J27" s="23"/>
      <c r="K27" s="23"/>
      <c r="L27" s="23"/>
      <c r="M27" s="23"/>
      <c r="N27" s="23"/>
      <c r="O27" s="29"/>
      <c r="P27" s="28"/>
      <c r="Q27" s="23"/>
      <c r="S27" s="23"/>
      <c r="T27" s="23"/>
      <c r="U27" s="23"/>
      <c r="V27" s="29"/>
      <c r="W27" s="23"/>
      <c r="X27" s="28"/>
      <c r="Y27" s="23"/>
      <c r="Z27" s="23"/>
      <c r="AA27" s="23"/>
      <c r="AB27" s="23"/>
      <c r="AC27" s="23"/>
      <c r="AD27" s="29"/>
      <c r="AE27" s="28"/>
      <c r="AF27" s="23"/>
      <c r="AG27" s="23"/>
      <c r="AH27" s="23"/>
      <c r="AI27" s="23"/>
      <c r="AJ27" s="23"/>
      <c r="AK27" s="23"/>
    </row>
    <row r="28" spans="1:37">
      <c r="A28" s="9"/>
      <c r="B28" s="28"/>
      <c r="C28" s="23"/>
      <c r="D28" s="23"/>
      <c r="E28" s="23"/>
      <c r="F28" s="23"/>
      <c r="G28" s="23"/>
      <c r="H28" s="29"/>
      <c r="I28" s="28"/>
      <c r="J28" s="23"/>
      <c r="K28" s="23"/>
      <c r="L28" s="23"/>
      <c r="M28" s="23"/>
      <c r="N28" s="23"/>
      <c r="O28" s="29"/>
      <c r="P28" s="28"/>
      <c r="Q28" s="23"/>
      <c r="R28" s="23"/>
      <c r="S28" s="23"/>
      <c r="T28" s="23"/>
      <c r="U28" s="23"/>
      <c r="V28" s="29"/>
      <c r="W28" s="23"/>
      <c r="X28" s="28"/>
      <c r="Y28" s="23"/>
      <c r="Z28" s="23"/>
      <c r="AA28" s="23"/>
      <c r="AB28" s="23"/>
      <c r="AC28" s="23"/>
      <c r="AD28" s="29"/>
      <c r="AE28" s="28"/>
      <c r="AF28" s="23"/>
      <c r="AG28" s="23"/>
      <c r="AH28" s="23"/>
      <c r="AI28" s="23"/>
      <c r="AJ28" s="23"/>
      <c r="AK28" s="23"/>
    </row>
    <row r="29" spans="1:37">
      <c r="A29" s="9"/>
      <c r="B29" s="28"/>
      <c r="C29" s="23"/>
      <c r="D29" s="23"/>
      <c r="E29" s="23"/>
      <c r="F29" s="23"/>
      <c r="G29" s="23"/>
      <c r="H29" s="29"/>
      <c r="I29" s="28"/>
      <c r="J29" s="23"/>
      <c r="K29" s="23"/>
      <c r="L29" s="23"/>
      <c r="M29" s="23"/>
      <c r="N29" s="23"/>
      <c r="O29" s="29"/>
      <c r="P29" s="28"/>
      <c r="Q29" s="23"/>
      <c r="R29" s="23"/>
      <c r="S29" s="23"/>
      <c r="T29" s="23"/>
      <c r="U29" s="23"/>
      <c r="V29" s="29"/>
      <c r="W29" s="23"/>
      <c r="X29" s="28"/>
      <c r="Y29" s="23"/>
      <c r="Z29" s="23"/>
      <c r="AA29" s="23"/>
      <c r="AB29" s="23"/>
      <c r="AC29" s="23"/>
      <c r="AD29" s="29"/>
      <c r="AE29" s="28"/>
      <c r="AF29" s="23"/>
      <c r="AG29" s="30"/>
      <c r="AH29" s="23"/>
      <c r="AI29" s="30"/>
      <c r="AJ29" s="23"/>
      <c r="AK29" s="23"/>
    </row>
    <row r="30" spans="1:37">
      <c r="A30" s="5"/>
      <c r="B30" s="28"/>
      <c r="C30" s="23"/>
      <c r="D30" s="23"/>
      <c r="E30" s="23"/>
      <c r="F30" s="23"/>
      <c r="G30" s="23"/>
      <c r="H30" s="29"/>
      <c r="I30" s="28"/>
      <c r="J30" s="23"/>
      <c r="K30" s="23"/>
      <c r="L30" s="23"/>
      <c r="M30" s="23"/>
      <c r="N30" s="23"/>
      <c r="O30" s="29"/>
      <c r="P30" s="28"/>
      <c r="Q30" s="23"/>
      <c r="R30" s="23"/>
      <c r="S30" s="23"/>
      <c r="T30" s="23"/>
      <c r="U30" s="23"/>
      <c r="V30" s="29"/>
      <c r="W30" s="23"/>
      <c r="X30" s="28"/>
      <c r="Y30" s="23"/>
      <c r="Z30" s="23"/>
      <c r="AA30" s="23"/>
      <c r="AB30" s="23"/>
      <c r="AC30" s="23"/>
      <c r="AD30" s="29"/>
      <c r="AE30" s="28"/>
      <c r="AF30" s="23"/>
      <c r="AG30" s="23"/>
      <c r="AH30" s="23"/>
      <c r="AI30" s="23"/>
      <c r="AJ30" s="23"/>
      <c r="AK30" s="23"/>
    </row>
    <row r="31" spans="1:37">
      <c r="A31" s="9"/>
      <c r="B31" s="28"/>
      <c r="C31" s="32" t="s">
        <v>45</v>
      </c>
      <c r="D31" s="23"/>
      <c r="E31" s="23"/>
      <c r="F31" s="23">
        <v>0.31009999999999999</v>
      </c>
      <c r="G31" s="23" t="s">
        <v>52</v>
      </c>
      <c r="H31" s="29"/>
      <c r="I31" s="28"/>
      <c r="J31" s="32" t="s">
        <v>45</v>
      </c>
      <c r="K31" s="23"/>
      <c r="L31" s="23"/>
      <c r="M31" s="23">
        <v>0.3523</v>
      </c>
      <c r="N31" s="23" t="s">
        <v>52</v>
      </c>
      <c r="O31" s="29"/>
      <c r="P31" s="28"/>
      <c r="Q31" s="32" t="s">
        <v>45</v>
      </c>
      <c r="R31" s="23"/>
      <c r="S31" s="23"/>
      <c r="T31" s="23">
        <v>0.4027</v>
      </c>
      <c r="U31" s="23" t="s">
        <v>52</v>
      </c>
      <c r="V31" s="29"/>
      <c r="W31" s="23"/>
      <c r="X31" s="28"/>
      <c r="Y31" s="32" t="s">
        <v>60</v>
      </c>
      <c r="Z31" s="23"/>
      <c r="AA31" s="23"/>
      <c r="AB31" s="39">
        <f>0.7*(AB22-AB21)*AB17/AB18</f>
        <v>23.396520000000006</v>
      </c>
      <c r="AC31" s="23" t="s">
        <v>49</v>
      </c>
      <c r="AD31" s="29"/>
      <c r="AE31" s="28"/>
      <c r="AF31" s="23"/>
      <c r="AG31" s="23"/>
      <c r="AH31" s="23"/>
      <c r="AI31" s="23"/>
      <c r="AJ31" s="23"/>
      <c r="AK31" s="23"/>
    </row>
    <row r="32" spans="1:37">
      <c r="A32" s="9"/>
      <c r="B32" s="28"/>
      <c r="C32" s="32" t="s">
        <v>46</v>
      </c>
      <c r="D32" s="23"/>
      <c r="E32" s="23"/>
      <c r="F32" t="s">
        <v>50</v>
      </c>
      <c r="G32" s="23"/>
      <c r="H32" s="29"/>
      <c r="I32" s="28"/>
      <c r="J32" s="32" t="s">
        <v>46</v>
      </c>
      <c r="K32" s="23"/>
      <c r="L32" s="23"/>
      <c r="M32" s="23" t="s">
        <v>50</v>
      </c>
      <c r="N32" s="23"/>
      <c r="O32" s="29"/>
      <c r="P32" s="28"/>
      <c r="Q32" s="32" t="s">
        <v>46</v>
      </c>
      <c r="R32" s="23"/>
      <c r="S32" s="23"/>
      <c r="T32" s="23" t="s">
        <v>50</v>
      </c>
      <c r="U32" s="23"/>
      <c r="V32" s="29"/>
      <c r="W32" s="23"/>
      <c r="X32" s="28"/>
      <c r="Y32" s="32"/>
      <c r="Z32" s="23"/>
      <c r="AA32" s="23"/>
      <c r="AB32" s="23"/>
      <c r="AC32" s="23"/>
      <c r="AD32" s="29"/>
      <c r="AE32" s="28"/>
      <c r="AF32" s="23"/>
      <c r="AG32" s="23"/>
      <c r="AH32" s="23"/>
      <c r="AI32" s="23"/>
      <c r="AJ32" s="23"/>
      <c r="AK32" s="23"/>
    </row>
    <row r="33" spans="1:37" ht="15" thickBot="1">
      <c r="A33" s="5"/>
      <c r="B33" s="33"/>
      <c r="C33" s="34"/>
      <c r="D33" s="34"/>
      <c r="E33" s="34"/>
      <c r="F33" s="34"/>
      <c r="G33" s="34"/>
      <c r="H33" s="35"/>
      <c r="I33" s="33"/>
      <c r="J33" s="34"/>
      <c r="K33" s="34"/>
      <c r="L33" s="34"/>
      <c r="M33" s="34"/>
      <c r="N33" s="34"/>
      <c r="O33" s="35"/>
      <c r="P33" s="33"/>
      <c r="Q33" s="34"/>
      <c r="R33" s="34"/>
      <c r="S33" s="34"/>
      <c r="T33" s="34"/>
      <c r="U33" s="34"/>
      <c r="V33" s="35"/>
      <c r="W33" s="23"/>
      <c r="X33" s="33"/>
      <c r="Y33" s="34"/>
      <c r="Z33" s="34"/>
      <c r="AA33" s="34"/>
      <c r="AB33" s="34"/>
      <c r="AC33" s="34"/>
      <c r="AD33" s="35"/>
      <c r="AE33" s="28"/>
      <c r="AF33" s="23"/>
      <c r="AG33" s="23"/>
      <c r="AH33" s="23"/>
      <c r="AI33" s="23"/>
      <c r="AJ33" s="23"/>
      <c r="AK33" s="23"/>
    </row>
    <row r="34" spans="1:37" ht="15" thickTop="1">
      <c r="A34" s="9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</row>
    <row r="35" spans="1:37">
      <c r="A35" s="9"/>
      <c r="D35" s="8"/>
    </row>
    <row r="36" spans="1:37">
      <c r="A36" s="5"/>
      <c r="B36" s="8"/>
      <c r="C36" s="10"/>
      <c r="D36" s="8"/>
    </row>
    <row r="37" spans="1:37">
      <c r="A37" s="9"/>
      <c r="D37" s="8"/>
    </row>
    <row r="38" spans="1:37">
      <c r="A38" s="9"/>
      <c r="D38" s="8"/>
    </row>
    <row r="39" spans="1:37">
      <c r="A39" s="5"/>
      <c r="B39" s="8"/>
      <c r="C39" s="10"/>
      <c r="D39" s="8"/>
    </row>
    <row r="40" spans="1:37">
      <c r="A40" s="9"/>
      <c r="D40" s="8"/>
    </row>
    <row r="41" spans="1:37">
      <c r="A41" s="9"/>
      <c r="D41" s="8"/>
    </row>
    <row r="42" spans="1:37">
      <c r="A42" s="5"/>
      <c r="B42" s="8"/>
      <c r="C42" s="10"/>
      <c r="D42" s="8"/>
    </row>
    <row r="43" spans="1:37">
      <c r="A43" s="9"/>
      <c r="D43" s="8"/>
    </row>
    <row r="44" spans="1:37">
      <c r="A44" s="9"/>
      <c r="D44" s="8"/>
    </row>
    <row r="45" spans="1:37">
      <c r="A45" s="5"/>
      <c r="B45" s="8"/>
      <c r="C45" s="10"/>
      <c r="D45" s="8"/>
    </row>
    <row r="46" spans="1:37">
      <c r="A46" s="9"/>
      <c r="D46" s="8"/>
    </row>
    <row r="47" spans="1:37">
      <c r="A47" s="9"/>
      <c r="D47" s="8"/>
    </row>
    <row r="48" spans="1:37">
      <c r="A48" s="5"/>
      <c r="B48" s="8"/>
      <c r="C48" s="10"/>
      <c r="D48" s="8"/>
    </row>
    <row r="49" spans="1:4">
      <c r="A49" s="9"/>
      <c r="D49" s="8"/>
    </row>
    <row r="50" spans="1:4">
      <c r="A50" s="9"/>
      <c r="D50" s="8"/>
    </row>
    <row r="51" spans="1:4">
      <c r="A51" s="5"/>
      <c r="B51" s="8"/>
      <c r="C51" s="10"/>
      <c r="D51" s="8"/>
    </row>
    <row r="52" spans="1:4">
      <c r="A52" s="9"/>
      <c r="D52" s="8"/>
    </row>
    <row r="53" spans="1:4">
      <c r="A53" s="9"/>
      <c r="D53" s="8"/>
    </row>
    <row r="54" spans="1:4">
      <c r="A54" s="5"/>
      <c r="B54" s="8"/>
      <c r="C54" s="10"/>
      <c r="D54" s="8"/>
    </row>
    <row r="55" spans="1:4">
      <c r="A55" s="9"/>
      <c r="D55" s="8"/>
    </row>
    <row r="56" spans="1:4">
      <c r="A56" s="9"/>
      <c r="D56" s="8"/>
    </row>
    <row r="57" spans="1:4">
      <c r="A57" s="5"/>
      <c r="B57" s="8"/>
      <c r="C57" s="10"/>
      <c r="D57" s="8"/>
    </row>
    <row r="58" spans="1:4">
      <c r="A58" s="9"/>
      <c r="D58" s="8"/>
    </row>
    <row r="59" spans="1:4">
      <c r="A59" s="9"/>
      <c r="D59" s="8"/>
    </row>
    <row r="60" spans="1:4">
      <c r="A60" s="5"/>
      <c r="B60" s="8"/>
      <c r="C60" s="10"/>
      <c r="D60" s="8"/>
    </row>
    <row r="61" spans="1:4">
      <c r="A61" s="9"/>
      <c r="D61" s="8"/>
    </row>
    <row r="62" spans="1:4">
      <c r="A62" s="9"/>
      <c r="D62" s="8"/>
    </row>
    <row r="63" spans="1:4">
      <c r="A63" s="5"/>
      <c r="B63" s="8"/>
      <c r="C63" s="10"/>
      <c r="D63" s="8"/>
    </row>
    <row r="64" spans="1:4">
      <c r="A64" s="9"/>
      <c r="D64" s="8"/>
    </row>
    <row r="65" spans="1:4">
      <c r="A65" s="9"/>
      <c r="D65" s="8"/>
    </row>
    <row r="66" spans="1:4">
      <c r="A66" s="5"/>
      <c r="B66" s="8"/>
      <c r="C66" s="10"/>
      <c r="D66" s="8"/>
    </row>
    <row r="67" spans="1:4">
      <c r="A67" s="9"/>
      <c r="D67" s="8"/>
    </row>
    <row r="68" spans="1:4">
      <c r="A68" s="9"/>
      <c r="D68" s="8"/>
    </row>
    <row r="69" spans="1:4">
      <c r="A69" s="5"/>
      <c r="B69" s="8"/>
      <c r="C69" s="10"/>
      <c r="D69" s="8"/>
    </row>
    <row r="70" spans="1:4">
      <c r="A70" s="9"/>
      <c r="D70" s="8"/>
    </row>
    <row r="71" spans="1:4">
      <c r="A71" s="9"/>
      <c r="D71" s="8"/>
    </row>
    <row r="72" spans="1:4">
      <c r="A72" s="5"/>
      <c r="B72" s="8"/>
      <c r="C72" s="10"/>
      <c r="D72" s="8"/>
    </row>
    <row r="73" spans="1:4">
      <c r="A73" s="9"/>
      <c r="D73" s="8"/>
    </row>
    <row r="74" spans="1:4">
      <c r="A74" s="9"/>
      <c r="D74" s="8"/>
    </row>
    <row r="75" spans="1:4">
      <c r="A75" s="5"/>
      <c r="B75" s="8"/>
      <c r="C75" s="10"/>
      <c r="D75" s="8"/>
    </row>
    <row r="76" spans="1:4">
      <c r="A76" s="9"/>
      <c r="D76" s="8"/>
    </row>
    <row r="77" spans="1:4">
      <c r="A77" s="9"/>
      <c r="D77" s="8"/>
    </row>
    <row r="78" spans="1:4">
      <c r="A78" s="5"/>
      <c r="B78" s="8"/>
      <c r="C78" s="10"/>
      <c r="D78" s="8"/>
    </row>
    <row r="79" spans="1:4">
      <c r="A79" s="9"/>
      <c r="D79" s="8"/>
    </row>
    <row r="80" spans="1:4">
      <c r="A80" s="9"/>
      <c r="D80" s="8"/>
    </row>
    <row r="81" spans="1:4">
      <c r="A81" s="5"/>
      <c r="B81" s="8"/>
      <c r="C81" s="10"/>
      <c r="D81" s="8"/>
    </row>
    <row r="82" spans="1:4">
      <c r="A82" s="9"/>
      <c r="D82" s="8"/>
    </row>
    <row r="83" spans="1:4">
      <c r="A83" s="9"/>
      <c r="D83" s="8"/>
    </row>
    <row r="84" spans="1:4">
      <c r="A84" s="5"/>
      <c r="B84" s="8"/>
      <c r="C84" s="10"/>
      <c r="D84" s="8"/>
    </row>
    <row r="85" spans="1:4">
      <c r="A85" s="9"/>
      <c r="D85" s="8"/>
    </row>
    <row r="86" spans="1:4">
      <c r="A86" s="9"/>
      <c r="D86" s="8"/>
    </row>
    <row r="87" spans="1:4">
      <c r="A87" s="5"/>
      <c r="B87" s="8"/>
      <c r="C87" s="10"/>
      <c r="D87" s="8"/>
    </row>
    <row r="88" spans="1:4">
      <c r="A88" s="9"/>
      <c r="D88" s="8"/>
    </row>
    <row r="89" spans="1:4">
      <c r="A89" s="9"/>
      <c r="D89" s="8"/>
    </row>
    <row r="90" spans="1:4">
      <c r="A90" s="5"/>
      <c r="B90" s="8"/>
      <c r="C90" s="10"/>
      <c r="D90" s="8"/>
    </row>
    <row r="91" spans="1:4">
      <c r="A91" s="9"/>
      <c r="D91" s="8"/>
    </row>
    <row r="92" spans="1:4">
      <c r="A92" s="9"/>
      <c r="D92" s="8"/>
    </row>
    <row r="93" spans="1:4">
      <c r="A93" s="5"/>
      <c r="B93" s="8"/>
      <c r="C93" s="10"/>
      <c r="D93" s="8"/>
    </row>
    <row r="94" spans="1:4">
      <c r="A94" s="9"/>
      <c r="D94" s="8"/>
    </row>
    <row r="95" spans="1:4">
      <c r="A95" s="9"/>
      <c r="D95" s="8"/>
    </row>
    <row r="96" spans="1:4">
      <c r="A96" s="5"/>
      <c r="B96" s="8"/>
      <c r="C96" s="10"/>
      <c r="D96" s="8"/>
    </row>
    <row r="97" spans="1:4">
      <c r="A97" s="9"/>
      <c r="D97" s="8"/>
    </row>
    <row r="98" spans="1:4">
      <c r="A98" s="9"/>
      <c r="D98" s="8"/>
    </row>
    <row r="99" spans="1:4">
      <c r="A99" s="5"/>
      <c r="B99" s="8"/>
      <c r="C99" s="10"/>
      <c r="D99" s="8"/>
    </row>
    <row r="100" spans="1:4">
      <c r="A100" s="9"/>
      <c r="D100" s="8"/>
    </row>
    <row r="101" spans="1:4">
      <c r="A101" s="9"/>
      <c r="D101" s="8"/>
    </row>
    <row r="102" spans="1:4">
      <c r="A102" s="5"/>
      <c r="B102" s="8"/>
      <c r="C102" s="10"/>
      <c r="D102" s="8"/>
    </row>
    <row r="103" spans="1:4">
      <c r="A103" s="9"/>
      <c r="D103" s="8"/>
    </row>
    <row r="104" spans="1:4">
      <c r="A104" s="9"/>
      <c r="D104" s="8"/>
    </row>
    <row r="105" spans="1:4">
      <c r="A105" s="5"/>
      <c r="B105" s="8"/>
      <c r="C105" s="10"/>
      <c r="D105" s="8"/>
    </row>
    <row r="106" spans="1:4">
      <c r="A106" s="9"/>
      <c r="D106" s="8"/>
    </row>
    <row r="107" spans="1:4">
      <c r="A107" s="9"/>
      <c r="D107" s="8"/>
    </row>
    <row r="108" spans="1:4">
      <c r="A108" s="5"/>
      <c r="B108" s="8"/>
      <c r="C108" s="10"/>
      <c r="D108" s="8"/>
    </row>
    <row r="109" spans="1:4">
      <c r="A109" s="9"/>
      <c r="D109" s="8"/>
    </row>
    <row r="110" spans="1:4">
      <c r="A110" s="9"/>
      <c r="D110" s="8"/>
    </row>
    <row r="111" spans="1:4">
      <c r="A111" s="5"/>
      <c r="B111" s="8"/>
      <c r="C111" s="10"/>
      <c r="D111" s="8"/>
    </row>
    <row r="112" spans="1:4">
      <c r="A112" s="9"/>
      <c r="D112" s="8"/>
    </row>
    <row r="113" spans="1:4">
      <c r="A113" s="9"/>
      <c r="D113" s="8"/>
    </row>
    <row r="114" spans="1:4">
      <c r="A114" s="5"/>
      <c r="B114" s="8"/>
      <c r="C114" s="10"/>
      <c r="D114" s="8"/>
    </row>
    <row r="115" spans="1:4">
      <c r="A115" s="9"/>
      <c r="D115" s="8"/>
    </row>
    <row r="116" spans="1:4">
      <c r="A116" s="9"/>
      <c r="D116" s="8"/>
    </row>
    <row r="117" spans="1:4">
      <c r="A117" s="5"/>
      <c r="B117" s="8"/>
      <c r="C117" s="10"/>
      <c r="D117" s="8"/>
    </row>
    <row r="118" spans="1:4">
      <c r="A118" s="9"/>
      <c r="D118" s="8"/>
    </row>
    <row r="119" spans="1:4">
      <c r="A119" s="9"/>
      <c r="D119" s="8"/>
    </row>
    <row r="120" spans="1:4">
      <c r="A120" s="5"/>
      <c r="B120" s="8"/>
      <c r="C120" s="10"/>
      <c r="D120" s="8"/>
    </row>
    <row r="121" spans="1:4">
      <c r="A121" s="9"/>
      <c r="D121" s="8"/>
    </row>
    <row r="122" spans="1:4">
      <c r="A122" s="9"/>
      <c r="D122" s="8"/>
    </row>
    <row r="123" spans="1:4">
      <c r="A123" s="5"/>
      <c r="B123" s="8"/>
      <c r="C123" s="10"/>
      <c r="D123" s="8"/>
    </row>
    <row r="124" spans="1:4">
      <c r="A124" s="9"/>
      <c r="D124" s="8"/>
    </row>
    <row r="125" spans="1:4">
      <c r="A125" s="9"/>
      <c r="D125" s="8"/>
    </row>
    <row r="126" spans="1:4">
      <c r="A126" s="5"/>
      <c r="B126" s="8"/>
      <c r="C126" s="10"/>
      <c r="D126" s="8"/>
    </row>
    <row r="127" spans="1:4">
      <c r="A127" s="9"/>
      <c r="D127" s="8"/>
    </row>
    <row r="128" spans="1:4">
      <c r="A128" s="9"/>
      <c r="D128" s="8"/>
    </row>
    <row r="129" spans="1:4">
      <c r="A129" s="5"/>
      <c r="B129" s="8"/>
      <c r="C129" s="10"/>
      <c r="D129" s="8"/>
    </row>
    <row r="130" spans="1:4">
      <c r="A130" s="9"/>
      <c r="D130" s="8"/>
    </row>
    <row r="131" spans="1:4">
      <c r="A131" s="9"/>
      <c r="D131" s="8"/>
    </row>
    <row r="132" spans="1:4">
      <c r="A132" s="5"/>
      <c r="B132" s="8"/>
      <c r="C132" s="10"/>
      <c r="D132" s="8"/>
    </row>
    <row r="133" spans="1:4">
      <c r="A133" s="9"/>
      <c r="D133" s="8"/>
    </row>
    <row r="134" spans="1:4">
      <c r="A134" s="9"/>
      <c r="D134" s="8"/>
    </row>
    <row r="135" spans="1:4">
      <c r="A135" s="5"/>
      <c r="B135" s="8"/>
      <c r="C135" s="10"/>
      <c r="D135" s="8"/>
    </row>
    <row r="136" spans="1:4">
      <c r="A136" s="9"/>
      <c r="D136" s="8"/>
    </row>
    <row r="137" spans="1:4">
      <c r="A137" s="9"/>
      <c r="D137" s="8"/>
    </row>
    <row r="138" spans="1:4">
      <c r="A138" s="5"/>
      <c r="B138" s="8"/>
      <c r="C138" s="10"/>
      <c r="D138" s="8"/>
    </row>
    <row r="139" spans="1:4">
      <c r="A139" s="9"/>
      <c r="D139" s="8"/>
    </row>
    <row r="140" spans="1:4">
      <c r="A140" s="9"/>
      <c r="D140" s="8"/>
    </row>
    <row r="141" spans="1:4">
      <c r="A141" s="5"/>
      <c r="B141" s="8"/>
      <c r="C141" s="10"/>
      <c r="D141" s="8"/>
    </row>
    <row r="142" spans="1:4">
      <c r="A142" s="9"/>
      <c r="D142" s="8"/>
    </row>
    <row r="143" spans="1:4">
      <c r="A143" s="9"/>
      <c r="D143" s="8"/>
    </row>
    <row r="144" spans="1:4">
      <c r="A144" s="5"/>
      <c r="B144" s="8"/>
      <c r="C144" s="10"/>
      <c r="D144" s="8"/>
    </row>
    <row r="145" spans="1:4">
      <c r="A145" s="9"/>
      <c r="D145" s="8"/>
    </row>
    <row r="146" spans="1:4">
      <c r="A146" s="9"/>
      <c r="D146" s="8"/>
    </row>
    <row r="147" spans="1:4">
      <c r="A147" s="5"/>
      <c r="B147" s="8"/>
      <c r="C147" s="10"/>
      <c r="D147" s="8"/>
    </row>
    <row r="148" spans="1:4">
      <c r="A148" s="9"/>
      <c r="D148" s="8"/>
    </row>
    <row r="149" spans="1:4">
      <c r="A149" s="9"/>
      <c r="D149" s="8"/>
    </row>
    <row r="150" spans="1:4">
      <c r="A150" s="5"/>
      <c r="B150" s="8"/>
      <c r="C150" s="10"/>
      <c r="D150" s="8"/>
    </row>
    <row r="151" spans="1:4">
      <c r="A151" s="9"/>
      <c r="D151" s="8"/>
    </row>
    <row r="152" spans="1:4">
      <c r="A152" s="9"/>
      <c r="D152" s="8"/>
    </row>
    <row r="153" spans="1:4">
      <c r="A153" s="5"/>
      <c r="B153" s="8"/>
      <c r="C153" s="10"/>
      <c r="D153" s="8"/>
    </row>
    <row r="154" spans="1:4">
      <c r="A154" s="9"/>
      <c r="D154" s="8"/>
    </row>
    <row r="155" spans="1:4">
      <c r="A155" s="9"/>
      <c r="D155" s="8"/>
    </row>
    <row r="156" spans="1:4">
      <c r="A156" s="5"/>
      <c r="B156" s="8"/>
      <c r="C156" s="10"/>
      <c r="D156" s="8"/>
    </row>
    <row r="157" spans="1:4">
      <c r="A157" s="9"/>
      <c r="D157" s="8"/>
    </row>
    <row r="158" spans="1:4">
      <c r="A158" s="9"/>
      <c r="D158" s="8"/>
    </row>
    <row r="159" spans="1:4">
      <c r="A159" s="5"/>
      <c r="B159" s="8"/>
      <c r="C159" s="10"/>
      <c r="D159" s="8"/>
    </row>
    <row r="160" spans="1:4">
      <c r="A160" s="9"/>
      <c r="D160" s="8"/>
    </row>
    <row r="161" spans="1:4">
      <c r="A161" s="9"/>
      <c r="D161" s="8"/>
    </row>
    <row r="162" spans="1:4">
      <c r="A162" s="5"/>
      <c r="B162" s="8"/>
      <c r="C162" s="10"/>
      <c r="D162" s="8"/>
    </row>
    <row r="163" spans="1:4">
      <c r="A163" s="9"/>
      <c r="D163" s="8"/>
    </row>
    <row r="164" spans="1:4">
      <c r="A164" s="9"/>
      <c r="D164" s="8"/>
    </row>
    <row r="165" spans="1:4">
      <c r="A165" s="5"/>
      <c r="B165" s="8"/>
      <c r="C165" s="10"/>
      <c r="D165" s="8"/>
    </row>
    <row r="166" spans="1:4">
      <c r="A166" s="9"/>
      <c r="D166" s="8"/>
    </row>
    <row r="167" spans="1:4">
      <c r="A167" s="9"/>
      <c r="D167" s="8"/>
    </row>
    <row r="168" spans="1:4">
      <c r="A168" s="5"/>
      <c r="B168" s="8"/>
      <c r="C168" s="10"/>
      <c r="D168" s="8"/>
    </row>
    <row r="169" spans="1:4">
      <c r="A169" s="9"/>
      <c r="D169" s="8"/>
    </row>
    <row r="170" spans="1:4">
      <c r="A170" s="9"/>
      <c r="D170" s="8"/>
    </row>
    <row r="171" spans="1:4">
      <c r="A171" s="5"/>
      <c r="B171" s="8"/>
      <c r="C171" s="10"/>
      <c r="D171" s="8"/>
    </row>
    <row r="172" spans="1:4">
      <c r="A172" s="9"/>
      <c r="D172" s="8"/>
    </row>
    <row r="173" spans="1:4">
      <c r="A173" s="9"/>
      <c r="D173" s="8"/>
    </row>
    <row r="174" spans="1:4">
      <c r="A174" s="5"/>
      <c r="B174" s="8"/>
      <c r="C174" s="10"/>
      <c r="D174" s="8"/>
    </row>
    <row r="175" spans="1:4">
      <c r="A175" s="9"/>
      <c r="D175" s="8"/>
    </row>
    <row r="176" spans="1:4">
      <c r="A176" s="9"/>
      <c r="D176" s="8"/>
    </row>
    <row r="177" spans="1:4">
      <c r="A177" s="5"/>
      <c r="B177" s="8"/>
      <c r="C177" s="10"/>
      <c r="D177" s="8"/>
    </row>
    <row r="178" spans="1:4">
      <c r="A178" s="9"/>
      <c r="D178" s="8"/>
    </row>
    <row r="179" spans="1:4">
      <c r="A179" s="9"/>
      <c r="D179" s="8"/>
    </row>
    <row r="180" spans="1:4">
      <c r="A180" s="5"/>
      <c r="B180" s="8"/>
      <c r="C180" s="10"/>
      <c r="D180" s="8"/>
    </row>
    <row r="181" spans="1:4">
      <c r="A181" s="9"/>
      <c r="D181" s="8"/>
    </row>
    <row r="182" spans="1:4">
      <c r="A182" s="9"/>
      <c r="D182" s="8"/>
    </row>
    <row r="183" spans="1:4">
      <c r="A183" s="5"/>
      <c r="B183" s="8"/>
      <c r="C183" s="10"/>
      <c r="D183" s="8"/>
    </row>
    <row r="184" spans="1:4">
      <c r="A184" s="9"/>
      <c r="D184" s="8"/>
    </row>
    <row r="185" spans="1:4">
      <c r="A185" s="9"/>
      <c r="D185" s="8"/>
    </row>
    <row r="186" spans="1:4">
      <c r="A186" s="5"/>
      <c r="B186" s="8"/>
      <c r="C186" s="10"/>
      <c r="D186" s="8"/>
    </row>
    <row r="187" spans="1:4">
      <c r="A187" s="9"/>
      <c r="D187" s="8"/>
    </row>
    <row r="188" spans="1:4">
      <c r="A188" s="9"/>
      <c r="D188" s="8"/>
    </row>
    <row r="189" spans="1:4">
      <c r="A189" s="5"/>
      <c r="B189" s="8"/>
      <c r="C189" s="10"/>
      <c r="D189" s="8"/>
    </row>
    <row r="190" spans="1:4">
      <c r="A190" s="9"/>
      <c r="D190" s="8"/>
    </row>
    <row r="191" spans="1:4">
      <c r="A191" s="9"/>
      <c r="D191" s="8"/>
    </row>
    <row r="192" spans="1:4">
      <c r="A192" s="5"/>
      <c r="B192" s="8"/>
      <c r="C192" s="10"/>
      <c r="D192" s="8"/>
    </row>
    <row r="193" spans="1:4">
      <c r="A193" s="9"/>
      <c r="D193" s="8"/>
    </row>
    <row r="194" spans="1:4">
      <c r="A194" s="9"/>
      <c r="D194" s="8"/>
    </row>
    <row r="195" spans="1:4">
      <c r="A195" s="5"/>
      <c r="B195" s="8"/>
      <c r="C195" s="10"/>
      <c r="D195" s="8"/>
    </row>
    <row r="196" spans="1:4">
      <c r="A196" s="9"/>
      <c r="D196" s="8"/>
    </row>
    <row r="197" spans="1:4">
      <c r="A197" s="9"/>
      <c r="D197" s="8"/>
    </row>
    <row r="198" spans="1:4">
      <c r="A198" s="5"/>
      <c r="B198" s="8"/>
      <c r="C198" s="10"/>
      <c r="D198" s="8"/>
    </row>
    <row r="199" spans="1:4">
      <c r="A199" s="9"/>
      <c r="D199" s="8"/>
    </row>
    <row r="200" spans="1:4">
      <c r="A200" s="9"/>
      <c r="D200" s="8"/>
    </row>
    <row r="201" spans="1:4">
      <c r="A201" s="5"/>
      <c r="B201" s="8"/>
      <c r="C201" s="10"/>
      <c r="D201" s="8"/>
    </row>
    <row r="202" spans="1:4">
      <c r="A202" s="9"/>
      <c r="D202" s="8"/>
    </row>
    <row r="203" spans="1:4">
      <c r="A203" s="9"/>
      <c r="D203" s="8"/>
    </row>
    <row r="204" spans="1:4">
      <c r="A204" s="5"/>
      <c r="B204" s="8"/>
      <c r="C204" s="10"/>
      <c r="D204" s="8"/>
    </row>
    <row r="205" spans="1:4">
      <c r="A205" s="9"/>
      <c r="D205" s="8"/>
    </row>
    <row r="206" spans="1:4">
      <c r="A206" s="9"/>
      <c r="D206" s="8"/>
    </row>
    <row r="207" spans="1:4">
      <c r="A207" s="5"/>
      <c r="B207" s="8"/>
      <c r="C207" s="10"/>
      <c r="D207" s="8"/>
    </row>
    <row r="208" spans="1:4">
      <c r="A208" s="9"/>
      <c r="D208" s="8"/>
    </row>
    <row r="209" spans="1:4">
      <c r="A209" s="9"/>
      <c r="D209" s="8"/>
    </row>
    <row r="210" spans="1:4">
      <c r="A210" s="5"/>
      <c r="B210" s="8"/>
      <c r="C210" s="10"/>
      <c r="D210" s="8"/>
    </row>
    <row r="211" spans="1:4">
      <c r="A211" s="9"/>
      <c r="D211" s="8"/>
    </row>
    <row r="212" spans="1:4">
      <c r="A212" s="9"/>
      <c r="D212" s="8"/>
    </row>
    <row r="213" spans="1:4">
      <c r="A213" s="5"/>
      <c r="B213" s="8"/>
      <c r="C213" s="10"/>
      <c r="D213" s="8"/>
    </row>
    <row r="214" spans="1:4">
      <c r="A214" s="9"/>
      <c r="D214" s="8"/>
    </row>
    <row r="215" spans="1:4">
      <c r="A215" s="9"/>
      <c r="D215" s="8"/>
    </row>
    <row r="216" spans="1:4">
      <c r="A216" s="5"/>
      <c r="B216" s="8"/>
      <c r="C216" s="10"/>
      <c r="D216" s="8"/>
    </row>
    <row r="217" spans="1:4">
      <c r="A217" s="9"/>
      <c r="D217" s="8"/>
    </row>
    <row r="218" spans="1:4">
      <c r="A218" s="9"/>
      <c r="D218" s="8"/>
    </row>
    <row r="219" spans="1:4">
      <c r="A219" s="5"/>
      <c r="B219" s="8"/>
      <c r="C219" s="10"/>
      <c r="D219" s="8"/>
    </row>
    <row r="220" spans="1:4">
      <c r="A220" s="9"/>
      <c r="D220" s="8"/>
    </row>
    <row r="221" spans="1:4">
      <c r="A221" s="9"/>
      <c r="D221" s="8"/>
    </row>
    <row r="222" spans="1:4">
      <c r="A222" s="5"/>
      <c r="B222" s="8"/>
      <c r="C222" s="10"/>
      <c r="D222" s="8"/>
    </row>
    <row r="223" spans="1:4">
      <c r="A223" s="9"/>
      <c r="D223" s="8"/>
    </row>
    <row r="224" spans="1:4">
      <c r="A224" s="9"/>
      <c r="D224" s="8"/>
    </row>
    <row r="225" spans="1:4">
      <c r="A225" s="5"/>
      <c r="B225" s="8"/>
      <c r="C225" s="10"/>
      <c r="D225" s="8"/>
    </row>
    <row r="226" spans="1:4">
      <c r="A226" s="9"/>
      <c r="D226" s="8"/>
    </row>
    <row r="227" spans="1:4">
      <c r="A227" s="9"/>
      <c r="D227" s="8"/>
    </row>
    <row r="228" spans="1:4">
      <c r="A228" s="5"/>
      <c r="B228" s="8"/>
      <c r="C228" s="10"/>
      <c r="D228" s="8"/>
    </row>
    <row r="229" spans="1:4">
      <c r="A229" s="9"/>
      <c r="D229" s="8"/>
    </row>
    <row r="230" spans="1:4">
      <c r="A230" s="9"/>
      <c r="D230" s="8"/>
    </row>
    <row r="231" spans="1:4">
      <c r="A231" s="5"/>
      <c r="B231" s="8"/>
      <c r="C231" s="10"/>
      <c r="D231" s="8"/>
    </row>
    <row r="232" spans="1:4">
      <c r="A232" s="9"/>
      <c r="D232" s="8"/>
    </row>
    <row r="233" spans="1:4">
      <c r="A233" s="9"/>
      <c r="D233" s="8"/>
    </row>
    <row r="234" spans="1:4">
      <c r="A234" s="5"/>
      <c r="B234" s="8"/>
      <c r="C234" s="10"/>
      <c r="D234" s="8"/>
    </row>
    <row r="235" spans="1:4">
      <c r="A235" s="9"/>
      <c r="D235" s="8"/>
    </row>
    <row r="236" spans="1:4">
      <c r="A236" s="9"/>
      <c r="D236" s="8"/>
    </row>
    <row r="237" spans="1:4">
      <c r="A237" s="5"/>
      <c r="B237" s="8"/>
      <c r="C237" s="10"/>
      <c r="D237" s="8"/>
    </row>
    <row r="238" spans="1:4">
      <c r="A238" s="9"/>
      <c r="D238" s="8"/>
    </row>
    <row r="239" spans="1:4">
      <c r="A239" s="9"/>
      <c r="D239" s="8"/>
    </row>
    <row r="240" spans="1:4">
      <c r="A240" s="5"/>
      <c r="B240" s="8"/>
      <c r="C240" s="10"/>
      <c r="D240" s="8"/>
    </row>
    <row r="241" spans="1:4">
      <c r="A241" s="9"/>
      <c r="D241" s="8"/>
    </row>
    <row r="242" spans="1:4">
      <c r="A242" s="9"/>
      <c r="D242" s="8"/>
    </row>
    <row r="243" spans="1:4">
      <c r="A243" s="5"/>
      <c r="B243" s="8"/>
      <c r="C243" s="10"/>
      <c r="D243" s="8"/>
    </row>
    <row r="244" spans="1:4">
      <c r="A244" s="9"/>
      <c r="D244" s="8"/>
    </row>
    <row r="245" spans="1:4">
      <c r="A245" s="9"/>
      <c r="D245" s="8"/>
    </row>
    <row r="246" spans="1:4">
      <c r="A246" s="5"/>
      <c r="B246" s="8"/>
      <c r="C246" s="10"/>
      <c r="D246" s="8"/>
    </row>
    <row r="247" spans="1:4">
      <c r="A247" s="9"/>
      <c r="D247" s="8"/>
    </row>
    <row r="248" spans="1:4">
      <c r="A248" s="9"/>
      <c r="D248" s="8"/>
    </row>
    <row r="249" spans="1:4">
      <c r="A249" s="5"/>
      <c r="B249" s="8"/>
      <c r="C249" s="10"/>
      <c r="D249" s="8"/>
    </row>
    <row r="250" spans="1:4">
      <c r="A250" s="9"/>
      <c r="D250" s="8"/>
    </row>
    <row r="251" spans="1:4">
      <c r="A251" s="9"/>
      <c r="D251" s="8"/>
    </row>
    <row r="252" spans="1:4">
      <c r="A252" s="5"/>
      <c r="B252" s="8"/>
      <c r="C252" s="10"/>
      <c r="D252" s="8"/>
    </row>
    <row r="253" spans="1:4">
      <c r="A253" s="9"/>
      <c r="D253" s="8"/>
    </row>
    <row r="254" spans="1:4">
      <c r="A254" s="9"/>
      <c r="D254" s="8"/>
    </row>
    <row r="255" spans="1:4">
      <c r="A255" s="5"/>
      <c r="B255" s="8"/>
      <c r="C255" s="10"/>
      <c r="D255" s="8"/>
    </row>
    <row r="256" spans="1:4">
      <c r="A256" s="9"/>
      <c r="D256" s="8"/>
    </row>
    <row r="257" spans="1:4">
      <c r="A257" s="9"/>
      <c r="D257" s="8"/>
    </row>
    <row r="258" spans="1:4">
      <c r="A258" s="5"/>
      <c r="B258" s="8"/>
      <c r="C258" s="10"/>
      <c r="D258" s="8"/>
    </row>
    <row r="259" spans="1:4">
      <c r="A259" s="9"/>
      <c r="D259" s="8"/>
    </row>
    <row r="260" spans="1:4">
      <c r="A260" s="9"/>
      <c r="D260" s="8"/>
    </row>
    <row r="261" spans="1:4">
      <c r="A261" s="5"/>
      <c r="B261" s="8"/>
      <c r="C261" s="10"/>
      <c r="D261" s="8"/>
    </row>
    <row r="262" spans="1:4">
      <c r="A262" s="9"/>
      <c r="D262" s="8"/>
    </row>
    <row r="263" spans="1:4">
      <c r="A263" s="9"/>
      <c r="D263" s="8"/>
    </row>
    <row r="264" spans="1:4">
      <c r="A264" s="5"/>
      <c r="B264" s="8"/>
      <c r="C264" s="10"/>
      <c r="D264" s="8"/>
    </row>
    <row r="265" spans="1:4">
      <c r="A265" s="9"/>
      <c r="D265" s="8"/>
    </row>
    <row r="266" spans="1:4">
      <c r="A266" s="9"/>
      <c r="D266" s="8"/>
    </row>
    <row r="267" spans="1:4">
      <c r="A267" s="5"/>
      <c r="B267" s="8"/>
      <c r="C267" s="10"/>
      <c r="D267" s="8"/>
    </row>
    <row r="268" spans="1:4">
      <c r="A268" s="9"/>
      <c r="D268" s="8"/>
    </row>
    <row r="269" spans="1:4">
      <c r="A269" s="9"/>
      <c r="D269" s="8"/>
    </row>
    <row r="270" spans="1:4">
      <c r="A270" s="5"/>
      <c r="B270" s="8"/>
      <c r="C270" s="10"/>
      <c r="D270" s="8"/>
    </row>
    <row r="271" spans="1:4">
      <c r="A271" s="9"/>
      <c r="D271" s="8"/>
    </row>
    <row r="272" spans="1:4">
      <c r="A272" s="9"/>
      <c r="D272" s="8"/>
    </row>
    <row r="273" spans="1:4">
      <c r="A273" s="5"/>
      <c r="B273" s="8"/>
      <c r="C273" s="10"/>
      <c r="D273" s="8"/>
    </row>
    <row r="274" spans="1:4">
      <c r="A274" s="9"/>
      <c r="D274" s="8"/>
    </row>
    <row r="275" spans="1:4">
      <c r="A275" s="9"/>
      <c r="D275" s="8"/>
    </row>
    <row r="276" spans="1:4">
      <c r="A276" s="5"/>
      <c r="B276" s="8"/>
      <c r="C276" s="10"/>
      <c r="D276" s="8"/>
    </row>
    <row r="277" spans="1:4">
      <c r="A277" s="9"/>
      <c r="D277" s="8"/>
    </row>
    <row r="278" spans="1:4">
      <c r="A278" s="9"/>
      <c r="D278" s="8"/>
    </row>
    <row r="279" spans="1:4">
      <c r="A279" s="5"/>
      <c r="B279" s="8"/>
      <c r="C279" s="10"/>
      <c r="D279" s="8"/>
    </row>
    <row r="280" spans="1:4">
      <c r="A280" s="9"/>
      <c r="D280" s="8"/>
    </row>
    <row r="281" spans="1:4">
      <c r="A281" s="9"/>
      <c r="D281" s="8"/>
    </row>
    <row r="282" spans="1:4">
      <c r="A282" s="5"/>
      <c r="B282" s="8"/>
      <c r="C282" s="10"/>
      <c r="D282" s="8"/>
    </row>
    <row r="283" spans="1:4">
      <c r="A283" s="9"/>
      <c r="D283" s="8"/>
    </row>
    <row r="284" spans="1:4">
      <c r="A284" s="9"/>
      <c r="D284" s="8"/>
    </row>
    <row r="285" spans="1:4">
      <c r="A285" s="5"/>
      <c r="B285" s="8"/>
      <c r="C285" s="10"/>
      <c r="D285" s="8"/>
    </row>
    <row r="286" spans="1:4">
      <c r="A286" s="9"/>
      <c r="D286" s="8"/>
    </row>
    <row r="287" spans="1:4">
      <c r="A287" s="9"/>
      <c r="D287" s="8"/>
    </row>
    <row r="288" spans="1:4">
      <c r="A288" s="5"/>
      <c r="B288" s="8"/>
      <c r="C288" s="10"/>
      <c r="D288" s="8"/>
    </row>
    <row r="289" spans="1:4">
      <c r="A289" s="9"/>
      <c r="D289" s="8"/>
    </row>
    <row r="290" spans="1:4">
      <c r="A290" s="9"/>
      <c r="D290" s="8"/>
    </row>
    <row r="291" spans="1:4">
      <c r="A291" s="5"/>
      <c r="B291" s="8"/>
      <c r="C291" s="10"/>
      <c r="D291" s="8"/>
    </row>
    <row r="292" spans="1:4">
      <c r="A292" s="9"/>
      <c r="D292" s="8"/>
    </row>
    <row r="293" spans="1:4">
      <c r="A293" s="9"/>
      <c r="D293" s="8"/>
    </row>
    <row r="294" spans="1:4">
      <c r="A294" s="5"/>
      <c r="B294" s="8"/>
      <c r="C294" s="10"/>
      <c r="D294" s="8"/>
    </row>
    <row r="295" spans="1:4">
      <c r="A295" s="9"/>
      <c r="D295" s="8"/>
    </row>
    <row r="296" spans="1:4">
      <c r="A296" s="9"/>
      <c r="D296" s="8"/>
    </row>
    <row r="297" spans="1:4">
      <c r="A297" s="5"/>
      <c r="B297" s="8"/>
      <c r="C297" s="10"/>
      <c r="D297" s="8"/>
    </row>
    <row r="298" spans="1:4">
      <c r="A298" s="9"/>
      <c r="D298" s="8"/>
    </row>
    <row r="299" spans="1:4">
      <c r="A299" s="9"/>
      <c r="D299" s="8"/>
    </row>
    <row r="300" spans="1:4">
      <c r="A300" s="5"/>
      <c r="B300" s="8"/>
      <c r="C300" s="10"/>
      <c r="D300" s="8"/>
    </row>
    <row r="301" spans="1:4">
      <c r="A301" s="9"/>
      <c r="D301" s="8"/>
    </row>
    <row r="302" spans="1:4">
      <c r="A302" s="9"/>
      <c r="D302" s="8"/>
    </row>
    <row r="303" spans="1:4">
      <c r="A303" s="5"/>
      <c r="B303" s="8"/>
      <c r="C303" s="10"/>
      <c r="D303" s="8"/>
    </row>
    <row r="304" spans="1:4">
      <c r="A304" s="9"/>
      <c r="D304" s="8"/>
    </row>
    <row r="305" spans="1:4">
      <c r="A305" s="9"/>
      <c r="D305" s="8"/>
    </row>
    <row r="306" spans="1:4">
      <c r="A306" s="5"/>
      <c r="B306" s="8"/>
      <c r="C306" s="10"/>
      <c r="D306" s="8"/>
    </row>
    <row r="307" spans="1:4">
      <c r="A307" s="9"/>
      <c r="D307" s="8"/>
    </row>
    <row r="308" spans="1:4">
      <c r="A308" s="9"/>
      <c r="D308" s="8"/>
    </row>
    <row r="309" spans="1:4">
      <c r="A309" s="5"/>
      <c r="B309" s="8"/>
      <c r="C309" s="10"/>
      <c r="D309" s="8"/>
    </row>
    <row r="310" spans="1:4">
      <c r="A310" s="9"/>
      <c r="D310" s="8"/>
    </row>
    <row r="311" spans="1:4">
      <c r="A311" s="9"/>
      <c r="D311" s="8"/>
    </row>
    <row r="312" spans="1:4">
      <c r="A312" s="5"/>
      <c r="B312" s="8"/>
      <c r="C312" s="10"/>
      <c r="D312" s="8"/>
    </row>
    <row r="313" spans="1:4">
      <c r="A313" s="9"/>
      <c r="D313" s="8"/>
    </row>
    <row r="314" spans="1:4">
      <c r="A314" s="9"/>
      <c r="D314" s="8"/>
    </row>
    <row r="315" spans="1:4">
      <c r="A315" s="5"/>
      <c r="B315" s="8"/>
      <c r="C315" s="10"/>
      <c r="D315" s="8"/>
    </row>
    <row r="316" spans="1:4">
      <c r="A316" s="9"/>
      <c r="D316" s="8"/>
    </row>
    <row r="317" spans="1:4">
      <c r="A317" s="9"/>
      <c r="D317" s="8"/>
    </row>
    <row r="318" spans="1:4">
      <c r="A318" s="5"/>
      <c r="B318" s="8"/>
      <c r="C318" s="10"/>
      <c r="D318" s="8"/>
    </row>
    <row r="319" spans="1:4">
      <c r="A319" s="9"/>
      <c r="D319" s="8"/>
    </row>
    <row r="320" spans="1:4">
      <c r="A320" s="9"/>
      <c r="D320" s="8"/>
    </row>
    <row r="321" spans="1:4">
      <c r="A321" s="5"/>
      <c r="B321" s="8"/>
      <c r="C321" s="10"/>
      <c r="D321" s="8"/>
    </row>
    <row r="322" spans="1:4">
      <c r="A322" s="9"/>
      <c r="D322" s="8"/>
    </row>
    <row r="323" spans="1:4">
      <c r="A323" s="9"/>
      <c r="D323" s="8"/>
    </row>
    <row r="324" spans="1:4">
      <c r="A324" s="5"/>
      <c r="B324" s="8"/>
      <c r="C324" s="10"/>
      <c r="D324" s="8"/>
    </row>
    <row r="325" spans="1:4">
      <c r="A325" s="9"/>
      <c r="D325" s="8"/>
    </row>
    <row r="326" spans="1:4">
      <c r="A326" s="9"/>
      <c r="D326" s="8"/>
    </row>
    <row r="327" spans="1:4">
      <c r="A327" s="5"/>
      <c r="B327" s="8"/>
      <c r="C327" s="10"/>
      <c r="D327" s="8"/>
    </row>
    <row r="328" spans="1:4">
      <c r="A328" s="9"/>
      <c r="D328" s="8"/>
    </row>
    <row r="329" spans="1:4">
      <c r="A329" s="9"/>
      <c r="D329" s="8"/>
    </row>
    <row r="330" spans="1:4">
      <c r="A330" s="5"/>
      <c r="B330" s="8"/>
      <c r="C330" s="10"/>
      <c r="D330" s="8"/>
    </row>
    <row r="331" spans="1:4">
      <c r="A331" s="9"/>
      <c r="D331" s="8"/>
    </row>
    <row r="332" spans="1:4">
      <c r="A332" s="9"/>
      <c r="D332" s="8"/>
    </row>
    <row r="333" spans="1:4">
      <c r="A333" s="5"/>
      <c r="B333" s="8"/>
      <c r="C333" s="10"/>
      <c r="D333" s="8"/>
    </row>
    <row r="334" spans="1:4">
      <c r="A334" s="9"/>
      <c r="D334" s="8"/>
    </row>
    <row r="335" spans="1:4">
      <c r="A335" s="9"/>
      <c r="D335" s="8"/>
    </row>
    <row r="336" spans="1:4">
      <c r="A336" s="5"/>
      <c r="B336" s="8"/>
      <c r="C336" s="10"/>
      <c r="D336" s="8"/>
    </row>
    <row r="337" spans="1:4">
      <c r="A337" s="9"/>
      <c r="D337" s="8"/>
    </row>
    <row r="338" spans="1:4">
      <c r="A338" s="9"/>
      <c r="D338" s="8"/>
    </row>
    <row r="339" spans="1:4">
      <c r="A339" s="5"/>
      <c r="B339" s="8"/>
      <c r="C339" s="10"/>
      <c r="D339" s="8"/>
    </row>
    <row r="340" spans="1:4">
      <c r="A340" s="9"/>
      <c r="D340" s="8"/>
    </row>
    <row r="341" spans="1:4">
      <c r="A341" s="9"/>
      <c r="D341" s="8"/>
    </row>
    <row r="342" spans="1:4">
      <c r="A342" s="5"/>
      <c r="B342" s="8"/>
      <c r="C342" s="10"/>
      <c r="D342" s="8"/>
    </row>
    <row r="343" spans="1:4">
      <c r="A343" s="9"/>
      <c r="D343" s="8"/>
    </row>
    <row r="344" spans="1:4">
      <c r="A344" s="9"/>
      <c r="D344" s="8"/>
    </row>
    <row r="345" spans="1:4">
      <c r="A345" s="5"/>
      <c r="B345" s="8"/>
      <c r="C345" s="10"/>
      <c r="D345" s="8"/>
    </row>
    <row r="346" spans="1:4">
      <c r="A346" s="9"/>
      <c r="D346" s="8"/>
    </row>
    <row r="347" spans="1:4">
      <c r="A347" s="9"/>
      <c r="D347" s="8"/>
    </row>
    <row r="348" spans="1:4">
      <c r="A348" s="5"/>
      <c r="B348" s="8"/>
      <c r="C348" s="10"/>
      <c r="D348" s="8"/>
    </row>
    <row r="349" spans="1:4">
      <c r="A349" s="9"/>
      <c r="D349" s="8"/>
    </row>
    <row r="350" spans="1:4">
      <c r="A350" s="9"/>
      <c r="D350" s="8"/>
    </row>
    <row r="351" spans="1:4">
      <c r="A351" s="5"/>
      <c r="B351" s="8"/>
      <c r="C351" s="10"/>
      <c r="D351" s="8"/>
    </row>
    <row r="352" spans="1:4">
      <c r="A352" s="9"/>
      <c r="D352" s="8"/>
    </row>
    <row r="353" spans="1:4">
      <c r="A353" s="9"/>
      <c r="D353" s="8"/>
    </row>
    <row r="354" spans="1:4">
      <c r="A354" s="5"/>
      <c r="B354" s="8"/>
      <c r="C354" s="10"/>
      <c r="D354" s="8"/>
    </row>
    <row r="355" spans="1:4">
      <c r="A355" s="9"/>
      <c r="D355" s="8"/>
    </row>
    <row r="356" spans="1:4">
      <c r="A356" s="9"/>
      <c r="D356" s="8"/>
    </row>
    <row r="357" spans="1:4">
      <c r="A357" s="5"/>
      <c r="B357" s="8"/>
      <c r="C357" s="10"/>
      <c r="D357" s="8"/>
    </row>
    <row r="358" spans="1:4">
      <c r="A358" s="9"/>
      <c r="D358" s="8"/>
    </row>
    <row r="359" spans="1:4">
      <c r="A359" s="9"/>
      <c r="D359" s="8"/>
    </row>
    <row r="360" spans="1:4">
      <c r="A360" s="5"/>
      <c r="B360" s="8"/>
      <c r="C360" s="10"/>
      <c r="D360" s="8"/>
    </row>
    <row r="361" spans="1:4">
      <c r="A361" s="9"/>
      <c r="D361" s="8"/>
    </row>
    <row r="362" spans="1:4">
      <c r="A362" s="9"/>
      <c r="D362" s="8"/>
    </row>
    <row r="363" spans="1:4">
      <c r="A363" s="5"/>
      <c r="B363" s="8"/>
      <c r="C363" s="10"/>
      <c r="D363" s="8"/>
    </row>
    <row r="364" spans="1:4">
      <c r="A364" s="9"/>
      <c r="D364" s="8"/>
    </row>
    <row r="365" spans="1:4">
      <c r="A365" s="9"/>
      <c r="D365" s="8"/>
    </row>
    <row r="366" spans="1:4">
      <c r="A366" s="5"/>
      <c r="B366" s="8"/>
      <c r="C366" s="10"/>
      <c r="D366" s="8"/>
    </row>
    <row r="367" spans="1:4">
      <c r="A367" s="9"/>
      <c r="D367" s="8"/>
    </row>
    <row r="368" spans="1:4">
      <c r="A368" s="9"/>
      <c r="D368" s="8"/>
    </row>
    <row r="369" spans="1:4">
      <c r="A369" s="5"/>
      <c r="B369" s="8"/>
      <c r="C369" s="10"/>
      <c r="D369" s="8"/>
    </row>
    <row r="370" spans="1:4">
      <c r="A370" s="9"/>
      <c r="D370" s="8"/>
    </row>
    <row r="371" spans="1:4">
      <c r="A371" s="9"/>
      <c r="D371" s="8"/>
    </row>
    <row r="372" spans="1:4">
      <c r="A372" s="5"/>
      <c r="B372" s="8"/>
      <c r="C372" s="10"/>
      <c r="D372" s="8"/>
    </row>
    <row r="373" spans="1:4">
      <c r="A373" s="9"/>
      <c r="D373" s="8"/>
    </row>
    <row r="374" spans="1:4">
      <c r="A374" s="9"/>
      <c r="D374" s="8"/>
    </row>
    <row r="375" spans="1:4">
      <c r="A375" s="5"/>
      <c r="B375" s="8"/>
      <c r="C375" s="10"/>
      <c r="D375" s="8"/>
    </row>
    <row r="376" spans="1:4">
      <c r="A376" s="9"/>
      <c r="D376" s="8"/>
    </row>
    <row r="377" spans="1:4">
      <c r="A377" s="9"/>
      <c r="D377" s="8"/>
    </row>
    <row r="378" spans="1:4">
      <c r="A378" s="5"/>
      <c r="B378" s="8"/>
      <c r="C378" s="10"/>
      <c r="D378" s="8"/>
    </row>
    <row r="379" spans="1:4">
      <c r="A379" s="9"/>
      <c r="D379" s="8"/>
    </row>
    <row r="380" spans="1:4">
      <c r="A380" s="9"/>
      <c r="D380" s="8"/>
    </row>
    <row r="381" spans="1:4">
      <c r="A381" s="5"/>
      <c r="B381" s="8"/>
      <c r="C381" s="10"/>
      <c r="D381" s="8"/>
    </row>
    <row r="382" spans="1:4">
      <c r="A382" s="9"/>
      <c r="D382" s="8"/>
    </row>
    <row r="383" spans="1:4">
      <c r="A383" s="9"/>
      <c r="D383" s="8"/>
    </row>
    <row r="384" spans="1:4">
      <c r="A384" s="5"/>
      <c r="B384" s="8"/>
      <c r="C384" s="10"/>
      <c r="D384" s="8"/>
    </row>
    <row r="385" spans="1:4">
      <c r="A385" s="9"/>
      <c r="D385" s="8"/>
    </row>
    <row r="386" spans="1:4">
      <c r="A386" s="9"/>
      <c r="D386" s="8"/>
    </row>
    <row r="387" spans="1:4">
      <c r="A387" s="5"/>
      <c r="B387" s="8"/>
      <c r="C387" s="10"/>
      <c r="D387" s="8"/>
    </row>
    <row r="388" spans="1:4">
      <c r="A388" s="9"/>
      <c r="D388" s="8"/>
    </row>
    <row r="389" spans="1:4">
      <c r="A389" s="9"/>
      <c r="D389" s="8"/>
    </row>
    <row r="390" spans="1:4">
      <c r="A390" s="5"/>
      <c r="B390" s="8"/>
      <c r="C390" s="10"/>
      <c r="D390" s="8"/>
    </row>
    <row r="391" spans="1:4">
      <c r="A391" s="9"/>
      <c r="D391" s="8"/>
    </row>
    <row r="392" spans="1:4">
      <c r="A392" s="9"/>
      <c r="D392" s="8"/>
    </row>
    <row r="393" spans="1:4">
      <c r="A393" s="5"/>
      <c r="B393" s="8"/>
      <c r="C393" s="10"/>
      <c r="D393" s="8"/>
    </row>
    <row r="394" spans="1:4">
      <c r="A394" s="9"/>
      <c r="D394" s="8"/>
    </row>
    <row r="395" spans="1:4">
      <c r="A395" s="9"/>
      <c r="D395" s="8"/>
    </row>
    <row r="396" spans="1:4">
      <c r="A396" s="5"/>
      <c r="B396" s="8"/>
      <c r="C396" s="10"/>
      <c r="D396" s="8"/>
    </row>
    <row r="397" spans="1:4">
      <c r="A397" s="9"/>
      <c r="D397" s="8"/>
    </row>
    <row r="398" spans="1:4">
      <c r="A398" s="9"/>
      <c r="D398" s="8"/>
    </row>
    <row r="399" spans="1:4">
      <c r="A399" s="5"/>
      <c r="B399" s="8"/>
      <c r="C399" s="10"/>
      <c r="D399" s="8"/>
    </row>
    <row r="400" spans="1:4">
      <c r="A400" s="9"/>
      <c r="D400" s="8"/>
    </row>
    <row r="401" spans="1:4">
      <c r="A401" s="9"/>
      <c r="D401" s="8"/>
    </row>
    <row r="402" spans="1:4">
      <c r="A402" s="5"/>
      <c r="B402" s="8"/>
      <c r="C402" s="10"/>
      <c r="D402" s="8"/>
    </row>
    <row r="403" spans="1:4">
      <c r="A403" s="9"/>
      <c r="D403" s="8"/>
    </row>
    <row r="404" spans="1:4">
      <c r="A404" s="9"/>
      <c r="D404" s="8"/>
    </row>
    <row r="405" spans="1:4">
      <c r="A405" s="5"/>
      <c r="B405" s="8"/>
      <c r="C405" s="10"/>
      <c r="D405" s="8"/>
    </row>
    <row r="406" spans="1:4">
      <c r="A406" s="9"/>
      <c r="D406" s="8"/>
    </row>
    <row r="407" spans="1:4">
      <c r="A407" s="9"/>
      <c r="D407" s="8"/>
    </row>
    <row r="408" spans="1:4">
      <c r="A408" s="5"/>
      <c r="B408" s="8"/>
      <c r="C408" s="10"/>
      <c r="D408" s="8"/>
    </row>
    <row r="409" spans="1:4">
      <c r="A409" s="9"/>
      <c r="D409" s="8"/>
    </row>
    <row r="410" spans="1:4">
      <c r="A410" s="9"/>
      <c r="D410" s="8"/>
    </row>
    <row r="411" spans="1:4">
      <c r="A411" s="5"/>
      <c r="B411" s="8"/>
      <c r="C411" s="10"/>
      <c r="D411" s="8"/>
    </row>
    <row r="412" spans="1:4">
      <c r="A412" s="9"/>
      <c r="D412" s="8"/>
    </row>
    <row r="413" spans="1:4">
      <c r="A413" s="9"/>
      <c r="D413" s="8"/>
    </row>
    <row r="414" spans="1:4">
      <c r="A414" s="5"/>
      <c r="B414" s="8"/>
      <c r="C414" s="10"/>
      <c r="D414" s="8"/>
    </row>
    <row r="415" spans="1:4">
      <c r="A415" s="9"/>
      <c r="D415" s="8"/>
    </row>
    <row r="416" spans="1:4">
      <c r="A416" s="9"/>
      <c r="D416" s="8"/>
    </row>
    <row r="417" spans="1:4">
      <c r="A417" s="5"/>
      <c r="B417" s="8"/>
      <c r="C417" s="10"/>
      <c r="D417" s="8"/>
    </row>
    <row r="418" spans="1:4">
      <c r="A418" s="9"/>
      <c r="D418" s="8"/>
    </row>
    <row r="419" spans="1:4">
      <c r="A419" s="9"/>
      <c r="D419" s="8"/>
    </row>
    <row r="420" spans="1:4">
      <c r="A420" s="5"/>
      <c r="B420" s="8"/>
      <c r="C420" s="10"/>
      <c r="D420" s="8"/>
    </row>
    <row r="421" spans="1:4">
      <c r="A421" s="9"/>
      <c r="D421" s="8"/>
    </row>
    <row r="422" spans="1:4">
      <c r="A422" s="9"/>
      <c r="D422" s="8"/>
    </row>
    <row r="423" spans="1:4">
      <c r="A423" s="5"/>
      <c r="B423" s="8"/>
      <c r="C423" s="10"/>
      <c r="D423" s="8"/>
    </row>
    <row r="424" spans="1:4">
      <c r="A424" s="9"/>
      <c r="D424" s="8"/>
    </row>
    <row r="425" spans="1:4">
      <c r="A425" s="9"/>
      <c r="D425" s="8"/>
    </row>
    <row r="426" spans="1:4">
      <c r="A426" s="5"/>
      <c r="B426" s="8"/>
      <c r="C426" s="10"/>
      <c r="D426" s="8"/>
    </row>
    <row r="427" spans="1:4">
      <c r="A427" s="9"/>
      <c r="D427" s="8"/>
    </row>
    <row r="428" spans="1:4">
      <c r="A428" s="9"/>
      <c r="D428" s="8"/>
    </row>
    <row r="429" spans="1:4">
      <c r="A429" s="5"/>
      <c r="B429" s="8"/>
      <c r="C429" s="10"/>
      <c r="D429" s="8"/>
    </row>
    <row r="430" spans="1:4">
      <c r="A430" s="9"/>
      <c r="D430" s="8"/>
    </row>
    <row r="431" spans="1:4">
      <c r="A431" s="9"/>
      <c r="D431" s="8"/>
    </row>
    <row r="432" spans="1:4">
      <c r="A432" s="5"/>
      <c r="B432" s="8"/>
      <c r="C432" s="10"/>
      <c r="D432" s="8"/>
    </row>
    <row r="433" spans="1:4">
      <c r="A433" s="9"/>
      <c r="D433" s="8"/>
    </row>
    <row r="434" spans="1:4">
      <c r="A434" s="9"/>
      <c r="D434" s="8"/>
    </row>
    <row r="435" spans="1:4">
      <c r="A435" s="5"/>
      <c r="B435" s="8"/>
      <c r="C435" s="10"/>
      <c r="D435" s="8"/>
    </row>
    <row r="436" spans="1:4">
      <c r="A436" s="9"/>
      <c r="D436" s="8"/>
    </row>
    <row r="437" spans="1:4">
      <c r="A437" s="9"/>
      <c r="D437" s="8"/>
    </row>
    <row r="438" spans="1:4">
      <c r="A438" s="5"/>
      <c r="B438" s="8"/>
      <c r="C438" s="10"/>
      <c r="D438" s="8"/>
    </row>
    <row r="439" spans="1:4">
      <c r="A439" s="9"/>
      <c r="D439" s="8"/>
    </row>
    <row r="440" spans="1:4">
      <c r="A440" s="9"/>
      <c r="D440" s="8"/>
    </row>
    <row r="441" spans="1:4">
      <c r="A441" s="5"/>
      <c r="B441" s="8"/>
      <c r="C441" s="10"/>
      <c r="D441" s="8"/>
    </row>
    <row r="442" spans="1:4">
      <c r="A442" s="9"/>
      <c r="D442" s="8"/>
    </row>
    <row r="443" spans="1:4">
      <c r="A443" s="9"/>
      <c r="D443" s="8"/>
    </row>
    <row r="444" spans="1:4">
      <c r="A444" s="5"/>
      <c r="B444" s="8"/>
      <c r="C444" s="10"/>
      <c r="D444" s="8"/>
    </row>
    <row r="445" spans="1:4">
      <c r="A445" s="9"/>
      <c r="D445" s="8"/>
    </row>
    <row r="446" spans="1:4">
      <c r="A446" s="9"/>
      <c r="D446" s="8"/>
    </row>
    <row r="447" spans="1:4">
      <c r="A447" s="5"/>
      <c r="B447" s="8"/>
      <c r="C447" s="10"/>
      <c r="D447" s="8"/>
    </row>
    <row r="448" spans="1:4">
      <c r="A448" s="9"/>
      <c r="D448" s="8"/>
    </row>
    <row r="449" spans="1:4">
      <c r="A449" s="9"/>
      <c r="D449" s="8"/>
    </row>
    <row r="450" spans="1:4">
      <c r="A450" s="5"/>
      <c r="B450" s="8"/>
      <c r="C450" s="10"/>
      <c r="D450" s="8"/>
    </row>
    <row r="451" spans="1:4">
      <c r="A451" s="9"/>
      <c r="D451" s="8"/>
    </row>
    <row r="452" spans="1:4">
      <c r="A452" s="9"/>
      <c r="D452" s="8"/>
    </row>
    <row r="453" spans="1:4">
      <c r="A453" s="5"/>
      <c r="B453" s="8"/>
      <c r="C453" s="10"/>
      <c r="D453" s="8"/>
    </row>
    <row r="454" spans="1:4">
      <c r="A454" s="9"/>
      <c r="D454" s="8"/>
    </row>
    <row r="455" spans="1:4">
      <c r="A455" s="9"/>
      <c r="D455" s="8"/>
    </row>
    <row r="456" spans="1:4">
      <c r="A456" s="5"/>
      <c r="B456" s="8"/>
      <c r="C456" s="10"/>
      <c r="D456" s="8"/>
    </row>
    <row r="457" spans="1:4">
      <c r="A457" s="9"/>
      <c r="D457" s="8"/>
    </row>
    <row r="458" spans="1:4">
      <c r="A458" s="9"/>
      <c r="D458" s="8"/>
    </row>
    <row r="459" spans="1:4">
      <c r="A459" s="5"/>
      <c r="B459" s="8"/>
      <c r="C459" s="10"/>
      <c r="D459" s="8"/>
    </row>
    <row r="460" spans="1:4">
      <c r="A460" s="9"/>
      <c r="D460" s="8"/>
    </row>
    <row r="461" spans="1:4">
      <c r="A461" s="9"/>
      <c r="D461" s="8"/>
    </row>
    <row r="462" spans="1:4">
      <c r="A462" s="5"/>
      <c r="B462" s="8"/>
      <c r="C462" s="10"/>
      <c r="D462" s="8"/>
    </row>
    <row r="463" spans="1:4">
      <c r="A463" s="9"/>
      <c r="D463" s="8"/>
    </row>
    <row r="464" spans="1:4">
      <c r="A464" s="9"/>
      <c r="D464" s="8"/>
    </row>
    <row r="465" spans="1:4">
      <c r="A465" s="5"/>
      <c r="B465" s="8"/>
      <c r="C465" s="10"/>
      <c r="D465" s="8"/>
    </row>
    <row r="466" spans="1:4">
      <c r="A466" s="9"/>
      <c r="D466" s="8"/>
    </row>
    <row r="467" spans="1:4">
      <c r="A467" s="9"/>
      <c r="D467" s="8"/>
    </row>
    <row r="468" spans="1:4">
      <c r="A468" s="5"/>
      <c r="B468" s="8"/>
      <c r="C468" s="10"/>
      <c r="D468" s="8"/>
    </row>
    <row r="469" spans="1:4">
      <c r="A469" s="9"/>
      <c r="D469" s="8"/>
    </row>
    <row r="470" spans="1:4">
      <c r="A470" s="9"/>
      <c r="D470" s="8"/>
    </row>
    <row r="471" spans="1:4">
      <c r="A471" s="5"/>
      <c r="B471" s="8"/>
      <c r="C471" s="10"/>
      <c r="D471" s="8"/>
    </row>
    <row r="472" spans="1:4">
      <c r="A472" s="9"/>
      <c r="D472" s="8"/>
    </row>
    <row r="473" spans="1:4">
      <c r="A473" s="9"/>
      <c r="D473" s="8"/>
    </row>
    <row r="474" spans="1:4">
      <c r="A474" s="5"/>
      <c r="B474" s="8"/>
      <c r="C474" s="10"/>
      <c r="D474" s="8"/>
    </row>
    <row r="475" spans="1:4">
      <c r="A475" s="9"/>
      <c r="D475" s="8"/>
    </row>
    <row r="476" spans="1:4">
      <c r="A476" s="9"/>
      <c r="D476" s="8"/>
    </row>
    <row r="477" spans="1:4">
      <c r="A477" s="5"/>
      <c r="B477" s="8"/>
      <c r="C477" s="10"/>
      <c r="D477" s="8"/>
    </row>
    <row r="478" spans="1:4">
      <c r="A478" s="9"/>
      <c r="D478" s="8"/>
    </row>
    <row r="479" spans="1:4">
      <c r="A479" s="9"/>
      <c r="D479" s="8"/>
    </row>
    <row r="480" spans="1:4">
      <c r="A480" s="5"/>
      <c r="B480" s="8"/>
      <c r="C480" s="10"/>
      <c r="D480" s="8"/>
    </row>
    <row r="481" spans="1:4">
      <c r="A481" s="9"/>
      <c r="D481" s="8"/>
    </row>
    <row r="482" spans="1:4">
      <c r="A482" s="9"/>
      <c r="D482" s="8"/>
    </row>
    <row r="483" spans="1:4">
      <c r="A483" s="5"/>
      <c r="B483" s="8"/>
      <c r="C483" s="10"/>
      <c r="D483" s="8"/>
    </row>
    <row r="484" spans="1:4">
      <c r="A484" s="9"/>
      <c r="D484" s="8"/>
    </row>
    <row r="485" spans="1:4">
      <c r="A485" s="9"/>
      <c r="D485" s="8"/>
    </row>
    <row r="486" spans="1:4">
      <c r="A486" s="5"/>
      <c r="B486" s="8"/>
      <c r="C486" s="10"/>
      <c r="D486" s="8"/>
    </row>
    <row r="487" spans="1:4">
      <c r="A487" s="9"/>
      <c r="D487" s="8"/>
    </row>
    <row r="488" spans="1:4">
      <c r="A488" s="9"/>
      <c r="D488" s="8"/>
    </row>
    <row r="489" spans="1:4">
      <c r="A489" s="5"/>
      <c r="B489" s="8"/>
      <c r="C489" s="10"/>
      <c r="D489" s="8"/>
    </row>
    <row r="490" spans="1:4">
      <c r="A490" s="9"/>
      <c r="D490" s="8"/>
    </row>
    <row r="491" spans="1:4">
      <c r="A491" s="9"/>
      <c r="D491" s="8"/>
    </row>
    <row r="492" spans="1:4">
      <c r="A492" s="5"/>
      <c r="B492" s="8"/>
      <c r="C492" s="10"/>
      <c r="D492" s="8"/>
    </row>
    <row r="493" spans="1:4">
      <c r="A493" s="9"/>
      <c r="D493" s="8"/>
    </row>
    <row r="494" spans="1:4">
      <c r="A494" s="9"/>
      <c r="D494" s="8"/>
    </row>
    <row r="495" spans="1:4">
      <c r="A495" s="5"/>
      <c r="B495" s="8"/>
      <c r="C495" s="10"/>
      <c r="D495" s="8"/>
    </row>
    <row r="496" spans="1:4">
      <c r="A496" s="9"/>
      <c r="D496" s="8"/>
    </row>
    <row r="497" spans="1:4">
      <c r="A497" s="9"/>
      <c r="D497" s="8"/>
    </row>
    <row r="498" spans="1:4">
      <c r="A498" s="5"/>
      <c r="B498" s="8"/>
      <c r="C498" s="10"/>
      <c r="D498" s="8"/>
    </row>
    <row r="499" spans="1:4">
      <c r="A499" s="9"/>
      <c r="D499" s="8"/>
    </row>
    <row r="500" spans="1:4">
      <c r="A500" s="9"/>
      <c r="D500" s="8"/>
    </row>
    <row r="501" spans="1:4">
      <c r="A501" s="5"/>
      <c r="B501" s="8"/>
      <c r="C501" s="10"/>
      <c r="D501" s="8"/>
    </row>
    <row r="502" spans="1:4">
      <c r="A502" s="9"/>
      <c r="D502" s="8"/>
    </row>
    <row r="503" spans="1:4">
      <c r="A503" s="9"/>
      <c r="D503" s="8"/>
    </row>
    <row r="504" spans="1:4">
      <c r="A504" s="5"/>
      <c r="B504" s="8"/>
      <c r="C504" s="10"/>
      <c r="D504" s="8"/>
    </row>
    <row r="505" spans="1:4">
      <c r="A505" s="9"/>
      <c r="D505" s="8"/>
    </row>
    <row r="506" spans="1:4">
      <c r="A506" s="9"/>
      <c r="D506" s="8"/>
    </row>
    <row r="507" spans="1:4">
      <c r="A507" s="5"/>
      <c r="B507" s="8"/>
      <c r="C507" s="10"/>
      <c r="D507" s="8"/>
    </row>
    <row r="508" spans="1:4">
      <c r="A508" s="9"/>
      <c r="D508" s="8"/>
    </row>
    <row r="509" spans="1:4">
      <c r="A509" s="9"/>
      <c r="D509" s="8"/>
    </row>
    <row r="510" spans="1:4">
      <c r="A510" s="5"/>
      <c r="B510" s="8"/>
      <c r="C510" s="10"/>
      <c r="D510" s="8"/>
    </row>
    <row r="511" spans="1:4">
      <c r="A511" s="9"/>
      <c r="D511" s="8"/>
    </row>
    <row r="512" spans="1:4">
      <c r="A512" s="9"/>
      <c r="D512" s="8"/>
    </row>
    <row r="513" spans="1:4">
      <c r="A513" s="5"/>
      <c r="B513" s="8"/>
      <c r="C513" s="10"/>
      <c r="D513" s="8"/>
    </row>
    <row r="514" spans="1:4">
      <c r="A514" s="9"/>
      <c r="D514" s="8"/>
    </row>
    <row r="515" spans="1:4">
      <c r="A515" s="9"/>
      <c r="D515" s="8"/>
    </row>
    <row r="516" spans="1:4">
      <c r="A516" s="5"/>
      <c r="B516" s="8"/>
      <c r="C516" s="10"/>
      <c r="D516" s="8"/>
    </row>
    <row r="517" spans="1:4">
      <c r="A517" s="9"/>
      <c r="D517" s="8"/>
    </row>
    <row r="518" spans="1:4">
      <c r="A518" s="9"/>
      <c r="D518" s="8"/>
    </row>
    <row r="519" spans="1:4">
      <c r="A519" s="5"/>
      <c r="B519" s="8"/>
      <c r="C519" s="10"/>
      <c r="D519" s="8"/>
    </row>
    <row r="520" spans="1:4">
      <c r="A520" s="9"/>
      <c r="D520" s="8"/>
    </row>
    <row r="521" spans="1:4">
      <c r="A521" s="9"/>
      <c r="D521" s="8"/>
    </row>
    <row r="522" spans="1:4">
      <c r="A522" s="5"/>
      <c r="B522" s="8"/>
      <c r="C522" s="10"/>
      <c r="D522" s="8"/>
    </row>
    <row r="523" spans="1:4">
      <c r="A523" s="9"/>
      <c r="D523" s="8"/>
    </row>
    <row r="524" spans="1:4">
      <c r="A524" s="9"/>
      <c r="D524" s="8"/>
    </row>
    <row r="525" spans="1:4">
      <c r="A525" s="5"/>
      <c r="B525" s="8"/>
      <c r="C525" s="10"/>
      <c r="D525" s="8"/>
    </row>
    <row r="526" spans="1:4">
      <c r="A526" s="9"/>
      <c r="D526" s="8"/>
    </row>
    <row r="527" spans="1:4">
      <c r="A527" s="9"/>
      <c r="D527" s="8"/>
    </row>
    <row r="528" spans="1:4">
      <c r="A528" s="5"/>
      <c r="B528" s="8"/>
      <c r="C528" s="10"/>
      <c r="D528" s="8"/>
    </row>
    <row r="529" spans="1:4">
      <c r="A529" s="9"/>
      <c r="D529" s="8"/>
    </row>
    <row r="530" spans="1:4">
      <c r="A530" s="9"/>
      <c r="D530" s="8"/>
    </row>
    <row r="531" spans="1:4">
      <c r="A531" s="5"/>
      <c r="B531" s="8"/>
      <c r="C531" s="10"/>
      <c r="D531" s="8"/>
    </row>
    <row r="532" spans="1:4">
      <c r="A532" s="9"/>
      <c r="D532" s="8"/>
    </row>
    <row r="533" spans="1:4">
      <c r="A533" s="9"/>
      <c r="D533" s="8"/>
    </row>
    <row r="534" spans="1:4">
      <c r="A534" s="5"/>
      <c r="B534" s="8"/>
      <c r="C534" s="10"/>
      <c r="D534" s="8"/>
    </row>
    <row r="535" spans="1:4">
      <c r="A535" s="9"/>
      <c r="D535" s="8"/>
    </row>
    <row r="536" spans="1:4">
      <c r="A536" s="9"/>
      <c r="D536" s="8"/>
    </row>
    <row r="537" spans="1:4">
      <c r="A537" s="5"/>
      <c r="B537" s="8"/>
      <c r="C537" s="10"/>
      <c r="D537" s="8"/>
    </row>
    <row r="538" spans="1:4">
      <c r="A538" s="9"/>
      <c r="D538" s="8"/>
    </row>
    <row r="539" spans="1:4">
      <c r="A539" s="9"/>
      <c r="D539" s="8"/>
    </row>
    <row r="540" spans="1:4">
      <c r="A540" s="5"/>
      <c r="B540" s="8"/>
      <c r="C540" s="10"/>
      <c r="D540" s="8"/>
    </row>
    <row r="541" spans="1:4">
      <c r="A541" s="9"/>
      <c r="D541" s="8"/>
    </row>
    <row r="542" spans="1:4">
      <c r="A542" s="9"/>
      <c r="D542" s="8"/>
    </row>
    <row r="543" spans="1:4">
      <c r="A543" s="5"/>
      <c r="B543" s="8"/>
      <c r="C543" s="10"/>
      <c r="D543" s="8"/>
    </row>
    <row r="544" spans="1:4">
      <c r="A544" s="9"/>
      <c r="D544" s="8"/>
    </row>
    <row r="545" spans="1:4">
      <c r="A545" s="9"/>
      <c r="D545" s="8"/>
    </row>
    <row r="546" spans="1:4">
      <c r="A546" s="5"/>
      <c r="B546" s="8"/>
      <c r="C546" s="10"/>
      <c r="D546" s="8"/>
    </row>
    <row r="547" spans="1:4">
      <c r="A547" s="9"/>
      <c r="D547" s="8"/>
    </row>
    <row r="548" spans="1:4">
      <c r="A548" s="9"/>
      <c r="D548" s="8"/>
    </row>
    <row r="549" spans="1:4">
      <c r="A549" s="5"/>
      <c r="B549" s="8"/>
      <c r="C549" s="10"/>
      <c r="D549" s="8"/>
    </row>
    <row r="550" spans="1:4">
      <c r="A550" s="9"/>
      <c r="D550" s="8"/>
    </row>
    <row r="551" spans="1:4">
      <c r="A551" s="9"/>
      <c r="D551" s="8"/>
    </row>
    <row r="552" spans="1:4">
      <c r="A552" s="5"/>
      <c r="B552" s="8"/>
      <c r="C552" s="10"/>
      <c r="D552" s="8"/>
    </row>
    <row r="553" spans="1:4">
      <c r="A553" s="9"/>
      <c r="D553" s="8"/>
    </row>
    <row r="554" spans="1:4">
      <c r="A554" s="9"/>
      <c r="D554" s="8"/>
    </row>
    <row r="555" spans="1:4">
      <c r="A555" s="5"/>
      <c r="B555" s="8"/>
      <c r="C555" s="10"/>
      <c r="D555" s="8"/>
    </row>
    <row r="556" spans="1:4">
      <c r="A556" s="9"/>
      <c r="D556" s="8"/>
    </row>
    <row r="557" spans="1:4">
      <c r="A557" s="9"/>
      <c r="D557" s="8"/>
    </row>
    <row r="558" spans="1:4">
      <c r="A558" s="5"/>
      <c r="B558" s="8"/>
      <c r="C558" s="10"/>
      <c r="D558" s="8"/>
    </row>
    <row r="559" spans="1:4">
      <c r="A559" s="9"/>
      <c r="D559" s="8"/>
    </row>
    <row r="560" spans="1:4">
      <c r="A560" s="9"/>
      <c r="D560" s="8"/>
    </row>
    <row r="561" spans="1:4">
      <c r="A561" s="5"/>
      <c r="B561" s="8"/>
      <c r="C561" s="10"/>
      <c r="D561" s="8"/>
    </row>
    <row r="562" spans="1:4">
      <c r="A562" s="9"/>
      <c r="D562" s="8"/>
    </row>
    <row r="563" spans="1:4">
      <c r="A563" s="9"/>
      <c r="D563" s="8"/>
    </row>
    <row r="564" spans="1:4">
      <c r="A564" s="5"/>
      <c r="B564" s="8"/>
      <c r="C564" s="10"/>
      <c r="D564" s="8"/>
    </row>
    <row r="565" spans="1:4">
      <c r="A565" s="9"/>
      <c r="D565" s="8"/>
    </row>
    <row r="566" spans="1:4">
      <c r="A566" s="9"/>
      <c r="D566" s="8"/>
    </row>
    <row r="567" spans="1:4">
      <c r="A567" s="5"/>
      <c r="B567" s="8"/>
      <c r="C567" s="10"/>
      <c r="D567" s="8"/>
    </row>
    <row r="568" spans="1:4">
      <c r="A568" s="9"/>
      <c r="D568" s="8"/>
    </row>
    <row r="569" spans="1:4">
      <c r="A569" s="9"/>
      <c r="D569" s="8"/>
    </row>
    <row r="570" spans="1:4">
      <c r="A570" s="5"/>
      <c r="B570" s="8"/>
      <c r="C570" s="10"/>
      <c r="D570" s="8"/>
    </row>
    <row r="571" spans="1:4">
      <c r="A571" s="9"/>
      <c r="D571" s="8"/>
    </row>
    <row r="572" spans="1:4">
      <c r="A572" s="9"/>
      <c r="D572" s="8"/>
    </row>
    <row r="573" spans="1:4">
      <c r="A573" s="5"/>
      <c r="B573" s="8"/>
      <c r="C573" s="10"/>
      <c r="D573" s="8"/>
    </row>
    <row r="574" spans="1:4">
      <c r="A574" s="9"/>
      <c r="D574" s="8"/>
    </row>
    <row r="575" spans="1:4">
      <c r="A575" s="9"/>
      <c r="D575" s="8"/>
    </row>
    <row r="576" spans="1:4">
      <c r="A576" s="5"/>
      <c r="B576" s="8"/>
      <c r="C576" s="10"/>
      <c r="D576" s="8"/>
    </row>
    <row r="577" spans="1:4">
      <c r="A577" s="9"/>
      <c r="D577" s="8"/>
    </row>
    <row r="578" spans="1:4">
      <c r="A578" s="9"/>
      <c r="D578" s="8"/>
    </row>
    <row r="579" spans="1:4">
      <c r="A579" s="5"/>
      <c r="B579" s="8"/>
      <c r="C579" s="10"/>
      <c r="D579" s="8"/>
    </row>
    <row r="580" spans="1:4">
      <c r="A580" s="9"/>
      <c r="D580" s="8"/>
    </row>
    <row r="581" spans="1:4">
      <c r="A581" s="9"/>
      <c r="D581" s="8"/>
    </row>
    <row r="582" spans="1:4">
      <c r="A582" s="5"/>
      <c r="B582" s="8"/>
      <c r="C582" s="10"/>
      <c r="D582" s="8"/>
    </row>
    <row r="583" spans="1:4">
      <c r="A583" s="9"/>
      <c r="D583" s="8"/>
    </row>
    <row r="584" spans="1:4">
      <c r="A584" s="9"/>
      <c r="D584" s="8"/>
    </row>
    <row r="585" spans="1:4">
      <c r="A585" s="5"/>
      <c r="B585" s="8"/>
      <c r="C585" s="10"/>
      <c r="D585" s="8"/>
    </row>
    <row r="586" spans="1:4">
      <c r="A586" s="9"/>
      <c r="D586" s="8"/>
    </row>
    <row r="587" spans="1:4">
      <c r="A587" s="9"/>
      <c r="D587" s="8"/>
    </row>
    <row r="588" spans="1:4">
      <c r="A588" s="5"/>
      <c r="B588" s="8"/>
      <c r="C588" s="10"/>
      <c r="D588" s="8"/>
    </row>
    <row r="589" spans="1:4">
      <c r="A589" s="9"/>
      <c r="D589" s="8"/>
    </row>
    <row r="590" spans="1:4">
      <c r="A590" s="9"/>
      <c r="D590" s="8"/>
    </row>
    <row r="591" spans="1:4">
      <c r="A591" s="5"/>
      <c r="B591" s="8"/>
      <c r="C591" s="10"/>
      <c r="D591" s="8"/>
    </row>
    <row r="592" spans="1:4">
      <c r="A592" s="9"/>
      <c r="D592" s="8"/>
    </row>
    <row r="593" spans="1:4">
      <c r="A593" s="9"/>
      <c r="D593" s="8"/>
    </row>
    <row r="594" spans="1:4">
      <c r="A594" s="5"/>
      <c r="B594" s="8"/>
      <c r="C594" s="10"/>
      <c r="D594" s="8"/>
    </row>
    <row r="595" spans="1:4">
      <c r="A595" s="9"/>
      <c r="D595" s="8"/>
    </row>
    <row r="596" spans="1:4">
      <c r="A596" s="9"/>
      <c r="D596" s="8"/>
    </row>
    <row r="597" spans="1:4">
      <c r="A597" s="5"/>
      <c r="B597" s="8"/>
      <c r="C597" s="10"/>
      <c r="D597" s="8"/>
    </row>
    <row r="598" spans="1:4">
      <c r="A598" s="9"/>
      <c r="D598" s="8"/>
    </row>
    <row r="599" spans="1:4">
      <c r="A599" s="9"/>
      <c r="D599" s="8"/>
    </row>
    <row r="600" spans="1:4">
      <c r="A600" s="5"/>
      <c r="B600" s="8"/>
      <c r="C600" s="10"/>
      <c r="D600" s="8"/>
    </row>
    <row r="601" spans="1:4">
      <c r="A601" s="9"/>
      <c r="D601" s="8"/>
    </row>
    <row r="602" spans="1:4">
      <c r="A602" s="9"/>
      <c r="D602" s="8"/>
    </row>
    <row r="603" spans="1:4">
      <c r="A603" s="5"/>
      <c r="B603" s="8"/>
      <c r="C603" s="10"/>
      <c r="D603" s="8"/>
    </row>
    <row r="604" spans="1:4">
      <c r="A604" s="9"/>
      <c r="D604" s="8"/>
    </row>
    <row r="605" spans="1:4">
      <c r="A605" s="9"/>
      <c r="D605" s="8"/>
    </row>
    <row r="606" spans="1:4">
      <c r="A606" s="5"/>
      <c r="B606" s="8"/>
      <c r="C606" s="10"/>
      <c r="D606" s="8"/>
    </row>
    <row r="607" spans="1:4">
      <c r="A607" s="9"/>
      <c r="D607" s="8"/>
    </row>
    <row r="608" spans="1:4">
      <c r="A608" s="9"/>
      <c r="D608" s="8"/>
    </row>
    <row r="609" spans="1:4">
      <c r="A609" s="5"/>
      <c r="B609" s="8"/>
      <c r="C609" s="10"/>
      <c r="D609" s="8"/>
    </row>
    <row r="610" spans="1:4">
      <c r="A610" s="9"/>
      <c r="D610" s="8"/>
    </row>
    <row r="611" spans="1:4">
      <c r="A611" s="9"/>
      <c r="D611" s="8"/>
    </row>
    <row r="612" spans="1:4">
      <c r="A612" s="5"/>
      <c r="B612" s="8"/>
      <c r="C612" s="10"/>
      <c r="D612" s="8"/>
    </row>
    <row r="613" spans="1:4">
      <c r="A613" s="9"/>
      <c r="D613" s="8"/>
    </row>
    <row r="614" spans="1:4">
      <c r="A614" s="9"/>
      <c r="D614" s="8"/>
    </row>
    <row r="615" spans="1:4">
      <c r="A615" s="5"/>
      <c r="B615" s="8"/>
      <c r="C615" s="10"/>
      <c r="D615" s="8"/>
    </row>
    <row r="616" spans="1:4">
      <c r="A616" s="9"/>
      <c r="D616" s="8"/>
    </row>
    <row r="617" spans="1:4">
      <c r="A617" s="9"/>
      <c r="D617" s="8"/>
    </row>
    <row r="618" spans="1:4">
      <c r="A618" s="5"/>
      <c r="B618" s="8"/>
      <c r="C618" s="10"/>
      <c r="D618" s="8"/>
    </row>
    <row r="619" spans="1:4">
      <c r="A619" s="9"/>
      <c r="D619" s="8"/>
    </row>
    <row r="620" spans="1:4">
      <c r="A620" s="9"/>
      <c r="D620" s="8"/>
    </row>
    <row r="621" spans="1:4">
      <c r="A621" s="5"/>
      <c r="B621" s="8"/>
      <c r="C621" s="10"/>
      <c r="D621" s="8"/>
    </row>
    <row r="622" spans="1:4">
      <c r="A622" s="9"/>
      <c r="D622" s="8"/>
    </row>
    <row r="623" spans="1:4">
      <c r="A623" s="9"/>
      <c r="D623" s="8"/>
    </row>
    <row r="624" spans="1:4">
      <c r="A624" s="5"/>
      <c r="B624" s="8"/>
      <c r="C624" s="10"/>
      <c r="D624" s="8"/>
    </row>
    <row r="625" spans="1:4">
      <c r="A625" s="9"/>
      <c r="D625" s="8"/>
    </row>
    <row r="626" spans="1:4">
      <c r="A626" s="9"/>
      <c r="D626" s="8"/>
    </row>
    <row r="627" spans="1:4">
      <c r="A627" s="5"/>
      <c r="B627" s="8"/>
      <c r="C627" s="10"/>
      <c r="D627" s="8"/>
    </row>
    <row r="628" spans="1:4">
      <c r="A628" s="9"/>
      <c r="D628" s="8"/>
    </row>
    <row r="629" spans="1:4">
      <c r="A629" s="9"/>
      <c r="D629" s="8"/>
    </row>
    <row r="630" spans="1:4">
      <c r="A630" s="5"/>
      <c r="B630" s="8"/>
      <c r="C630" s="10"/>
      <c r="D630" s="8"/>
    </row>
    <row r="631" spans="1:4">
      <c r="A631" s="9"/>
      <c r="D631" s="8"/>
    </row>
    <row r="632" spans="1:4">
      <c r="A632" s="9"/>
      <c r="D632" s="8"/>
    </row>
    <row r="633" spans="1:4">
      <c r="A633" s="5"/>
      <c r="B633" s="8"/>
      <c r="C633" s="10"/>
      <c r="D633" s="8"/>
    </row>
    <row r="634" spans="1:4">
      <c r="A634" s="9"/>
      <c r="D634" s="8"/>
    </row>
    <row r="635" spans="1:4">
      <c r="A635" s="9"/>
      <c r="D635" s="8"/>
    </row>
    <row r="636" spans="1:4">
      <c r="A636" s="5"/>
      <c r="B636" s="8"/>
      <c r="C636" s="10"/>
      <c r="D636" s="8"/>
    </row>
    <row r="637" spans="1:4">
      <c r="A637" s="9"/>
      <c r="D637" s="8"/>
    </row>
    <row r="638" spans="1:4">
      <c r="A638" s="9"/>
      <c r="D638" s="8"/>
    </row>
    <row r="639" spans="1:4">
      <c r="A639" s="5"/>
      <c r="B639" s="8"/>
      <c r="C639" s="10"/>
      <c r="D639" s="8"/>
    </row>
    <row r="640" spans="1:4">
      <c r="A640" s="9"/>
      <c r="D640" s="8"/>
    </row>
    <row r="641" spans="1:4">
      <c r="A641" s="9"/>
      <c r="D641" s="8"/>
    </row>
    <row r="642" spans="1:4">
      <c r="A642" s="5"/>
      <c r="B642" s="8"/>
      <c r="C642" s="10"/>
      <c r="D642" s="8"/>
    </row>
    <row r="643" spans="1:4">
      <c r="A643" s="9"/>
      <c r="D643" s="8"/>
    </row>
    <row r="644" spans="1:4">
      <c r="A644" s="9"/>
      <c r="D644" s="8"/>
    </row>
    <row r="645" spans="1:4">
      <c r="A645" s="5"/>
      <c r="B645" s="8"/>
      <c r="C645" s="10"/>
      <c r="D645" s="8"/>
    </row>
    <row r="646" spans="1:4">
      <c r="A646" s="9"/>
      <c r="D646" s="8"/>
    </row>
    <row r="647" spans="1:4">
      <c r="A647" s="9"/>
      <c r="D647" s="8"/>
    </row>
    <row r="648" spans="1:4">
      <c r="A648" s="5"/>
      <c r="B648" s="8"/>
      <c r="C648" s="10"/>
      <c r="D648" s="8"/>
    </row>
    <row r="649" spans="1:4">
      <c r="A649" s="9"/>
      <c r="D649" s="8"/>
    </row>
    <row r="650" spans="1:4">
      <c r="A650" s="9"/>
      <c r="D650" s="8"/>
    </row>
    <row r="651" spans="1:4">
      <c r="A651" s="5"/>
      <c r="B651" s="8"/>
      <c r="C651" s="10"/>
      <c r="D651" s="8"/>
    </row>
    <row r="652" spans="1:4">
      <c r="A652" s="9"/>
      <c r="D652" s="8"/>
    </row>
    <row r="653" spans="1:4">
      <c r="A653" s="9"/>
      <c r="D653" s="8"/>
    </row>
    <row r="654" spans="1:4">
      <c r="A654" s="5"/>
      <c r="B654" s="8"/>
      <c r="C654" s="10"/>
      <c r="D654" s="8"/>
    </row>
    <row r="655" spans="1:4">
      <c r="A655" s="9"/>
      <c r="D655" s="8"/>
    </row>
    <row r="656" spans="1:4">
      <c r="A656" s="9"/>
      <c r="D656" s="8"/>
    </row>
    <row r="657" spans="1:4">
      <c r="A657" s="5"/>
      <c r="B657" s="8"/>
      <c r="C657" s="10"/>
      <c r="D657" s="8"/>
    </row>
    <row r="658" spans="1:4">
      <c r="A658" s="9"/>
      <c r="D658" s="8"/>
    </row>
    <row r="659" spans="1:4">
      <c r="A659" s="9"/>
      <c r="D659" s="8"/>
    </row>
    <row r="660" spans="1:4">
      <c r="A660" s="5"/>
      <c r="B660" s="8"/>
      <c r="C660" s="10"/>
      <c r="D660" s="8"/>
    </row>
    <row r="661" spans="1:4">
      <c r="A661" s="9"/>
      <c r="D661" s="8"/>
    </row>
    <row r="662" spans="1:4">
      <c r="A662" s="9"/>
      <c r="D662" s="8"/>
    </row>
    <row r="663" spans="1:4">
      <c r="A663" s="5"/>
      <c r="B663" s="8"/>
      <c r="C663" s="10"/>
      <c r="D663" s="8"/>
    </row>
    <row r="664" spans="1:4">
      <c r="A664" s="9"/>
      <c r="D664" s="8"/>
    </row>
    <row r="665" spans="1:4">
      <c r="A665" s="9"/>
      <c r="D665" s="8"/>
    </row>
    <row r="666" spans="1:4">
      <c r="A666" s="5"/>
      <c r="B666" s="8"/>
      <c r="C666" s="10"/>
      <c r="D666" s="8"/>
    </row>
    <row r="667" spans="1:4">
      <c r="A667" s="9"/>
      <c r="D667" s="8"/>
    </row>
    <row r="668" spans="1:4">
      <c r="A668" s="9"/>
      <c r="D668" s="8"/>
    </row>
    <row r="669" spans="1:4">
      <c r="A669" s="5"/>
      <c r="B669" s="8"/>
      <c r="C669" s="10"/>
      <c r="D669" s="8"/>
    </row>
    <row r="670" spans="1:4">
      <c r="A670" s="9"/>
      <c r="D670" s="8"/>
    </row>
    <row r="671" spans="1:4">
      <c r="A671" s="9"/>
      <c r="D671" s="8"/>
    </row>
    <row r="672" spans="1:4">
      <c r="A672" s="5"/>
      <c r="B672" s="8"/>
      <c r="C672" s="10"/>
      <c r="D672" s="8"/>
    </row>
    <row r="673" spans="1:4">
      <c r="A673" s="9"/>
      <c r="D673" s="8"/>
    </row>
    <row r="674" spans="1:4">
      <c r="A674" s="9"/>
      <c r="D674" s="8"/>
    </row>
    <row r="675" spans="1:4">
      <c r="A675" s="5"/>
      <c r="B675" s="8"/>
      <c r="C675" s="10"/>
      <c r="D675" s="8"/>
    </row>
    <row r="676" spans="1:4">
      <c r="A676" s="9"/>
      <c r="D676" s="8"/>
    </row>
    <row r="677" spans="1:4">
      <c r="A677" s="9"/>
      <c r="D677" s="8"/>
    </row>
    <row r="678" spans="1:4">
      <c r="A678" s="5"/>
      <c r="B678" s="8"/>
      <c r="C678" s="10"/>
      <c r="D678" s="8"/>
    </row>
    <row r="679" spans="1:4">
      <c r="A679" s="9"/>
      <c r="D679" s="8"/>
    </row>
    <row r="680" spans="1:4">
      <c r="A680" s="9"/>
      <c r="D680" s="8"/>
    </row>
    <row r="681" spans="1:4">
      <c r="A681" s="5"/>
      <c r="B681" s="8"/>
      <c r="C681" s="10"/>
      <c r="D681" s="8"/>
    </row>
    <row r="682" spans="1:4">
      <c r="A682" s="9"/>
      <c r="D682" s="8"/>
    </row>
    <row r="683" spans="1:4">
      <c r="A683" s="9"/>
      <c r="D683" s="8"/>
    </row>
    <row r="684" spans="1:4">
      <c r="A684" s="5"/>
      <c r="B684" s="8"/>
      <c r="C684" s="10"/>
      <c r="D684" s="8"/>
    </row>
    <row r="685" spans="1:4">
      <c r="A685" s="9"/>
      <c r="D685" s="8"/>
    </row>
    <row r="686" spans="1:4">
      <c r="A686" s="9"/>
      <c r="D686" s="8"/>
    </row>
    <row r="687" spans="1:4">
      <c r="A687" s="5"/>
      <c r="B687" s="8"/>
      <c r="C687" s="10"/>
      <c r="D687" s="8"/>
    </row>
    <row r="688" spans="1:4">
      <c r="A688" s="9"/>
      <c r="D688" s="8"/>
    </row>
    <row r="689" spans="1:4">
      <c r="A689" s="9"/>
      <c r="D689" s="8"/>
    </row>
    <row r="690" spans="1:4">
      <c r="A690" s="5"/>
      <c r="B690" s="8"/>
      <c r="C690" s="10"/>
      <c r="D690" s="8"/>
    </row>
    <row r="691" spans="1:4">
      <c r="A691" s="9"/>
      <c r="D691" s="8"/>
    </row>
    <row r="692" spans="1:4">
      <c r="A692" s="9"/>
      <c r="D692" s="8"/>
    </row>
    <row r="693" spans="1:4">
      <c r="A693" s="5"/>
      <c r="B693" s="8"/>
      <c r="C693" s="10"/>
      <c r="D693" s="8"/>
    </row>
    <row r="694" spans="1:4">
      <c r="A694" s="9"/>
      <c r="D694" s="8"/>
    </row>
    <row r="695" spans="1:4">
      <c r="A695" s="9"/>
      <c r="D695" s="8"/>
    </row>
    <row r="696" spans="1:4">
      <c r="A696" s="5"/>
      <c r="B696" s="8"/>
      <c r="C696" s="10"/>
      <c r="D696" s="8"/>
    </row>
    <row r="697" spans="1:4">
      <c r="A697" s="9"/>
      <c r="D697" s="8"/>
    </row>
    <row r="698" spans="1:4">
      <c r="A698" s="9"/>
      <c r="D698" s="8"/>
    </row>
    <row r="699" spans="1:4">
      <c r="A699" s="5"/>
      <c r="B699" s="8"/>
      <c r="C699" s="10"/>
      <c r="D699" s="8"/>
    </row>
    <row r="700" spans="1:4">
      <c r="A700" s="9"/>
      <c r="D700" s="8"/>
    </row>
    <row r="701" spans="1:4">
      <c r="A701" s="9"/>
      <c r="D701" s="8"/>
    </row>
    <row r="702" spans="1:4">
      <c r="A702" s="5"/>
      <c r="B702" s="8"/>
      <c r="C702" s="10"/>
      <c r="D702" s="8"/>
    </row>
    <row r="703" spans="1:4">
      <c r="A703" s="9"/>
      <c r="D703" s="8"/>
    </row>
    <row r="704" spans="1:4">
      <c r="A704" s="9"/>
      <c r="D704" s="8"/>
    </row>
    <row r="705" spans="1:4">
      <c r="A705" s="5"/>
      <c r="B705" s="8"/>
      <c r="C705" s="10"/>
      <c r="D705" s="8"/>
    </row>
    <row r="706" spans="1:4">
      <c r="A706" s="9"/>
      <c r="D706" s="8"/>
    </row>
    <row r="707" spans="1:4">
      <c r="A707" s="9"/>
      <c r="D707" s="8"/>
    </row>
    <row r="708" spans="1:4">
      <c r="A708" s="5"/>
      <c r="B708" s="8"/>
      <c r="C708" s="10"/>
      <c r="D708" s="8"/>
    </row>
    <row r="709" spans="1:4">
      <c r="A709" s="9"/>
      <c r="D709" s="8"/>
    </row>
    <row r="710" spans="1:4">
      <c r="A710" s="9"/>
      <c r="D710" s="8"/>
    </row>
    <row r="711" spans="1:4">
      <c r="A711" s="5"/>
      <c r="B711" s="8"/>
      <c r="C711" s="10"/>
      <c r="D711" s="8"/>
    </row>
    <row r="712" spans="1:4">
      <c r="A712" s="9"/>
      <c r="D712" s="8"/>
    </row>
    <row r="713" spans="1:4">
      <c r="A713" s="9"/>
      <c r="D713" s="8"/>
    </row>
    <row r="714" spans="1:4">
      <c r="A714" s="5"/>
      <c r="B714" s="8"/>
      <c r="C714" s="10"/>
      <c r="D714" s="8"/>
    </row>
    <row r="715" spans="1:4">
      <c r="A715" s="9"/>
      <c r="D715" s="8"/>
    </row>
    <row r="716" spans="1:4">
      <c r="A716" s="9"/>
      <c r="D716" s="8"/>
    </row>
    <row r="717" spans="1:4">
      <c r="A717" s="5"/>
      <c r="B717" s="8"/>
      <c r="C717" s="10"/>
      <c r="D717" s="8"/>
    </row>
    <row r="718" spans="1:4">
      <c r="A718" s="9"/>
      <c r="D718" s="8"/>
    </row>
    <row r="719" spans="1:4">
      <c r="A719" s="9"/>
      <c r="D719" s="8"/>
    </row>
    <row r="720" spans="1:4">
      <c r="A720" s="5"/>
      <c r="B720" s="8"/>
      <c r="C720" s="10"/>
      <c r="D720" s="8"/>
    </row>
    <row r="721" spans="1:4">
      <c r="A721" s="9"/>
      <c r="D721" s="8"/>
    </row>
    <row r="722" spans="1:4">
      <c r="A722" s="9"/>
      <c r="D722" s="8"/>
    </row>
    <row r="723" spans="1:4">
      <c r="A723" s="5"/>
      <c r="B723" s="8"/>
      <c r="C723" s="10"/>
      <c r="D723" s="8"/>
    </row>
    <row r="724" spans="1:4">
      <c r="A724" s="9"/>
      <c r="D724" s="8"/>
    </row>
    <row r="725" spans="1:4">
      <c r="A725" s="9"/>
      <c r="D725" s="8"/>
    </row>
    <row r="726" spans="1:4">
      <c r="C726" s="10"/>
      <c r="D726" s="8"/>
    </row>
    <row r="727" spans="1:4">
      <c r="D727" s="8"/>
    </row>
    <row r="728" spans="1:4">
      <c r="D728" s="8"/>
    </row>
    <row r="729" spans="1:4">
      <c r="C729" s="10"/>
      <c r="D729" s="8"/>
    </row>
    <row r="730" spans="1:4">
      <c r="D730" s="8"/>
    </row>
    <row r="731" spans="1:4">
      <c r="D731" s="8"/>
    </row>
    <row r="732" spans="1:4">
      <c r="C732" s="10"/>
      <c r="D732" s="8"/>
    </row>
    <row r="733" spans="1:4">
      <c r="D733" s="8"/>
    </row>
    <row r="734" spans="1:4">
      <c r="D734" s="8"/>
    </row>
    <row r="735" spans="1:4">
      <c r="C735" s="10"/>
      <c r="D735" s="8"/>
    </row>
    <row r="736" spans="1:4">
      <c r="D736" s="8"/>
    </row>
    <row r="737" spans="3:4">
      <c r="D737" s="8"/>
    </row>
    <row r="738" spans="3:4">
      <c r="C738" s="10"/>
      <c r="D738" s="8"/>
    </row>
    <row r="739" spans="3:4">
      <c r="D739" s="8"/>
    </row>
    <row r="740" spans="3:4">
      <c r="D740" s="8"/>
    </row>
    <row r="741" spans="3:4">
      <c r="C741" s="10"/>
      <c r="D741" s="8"/>
    </row>
    <row r="742" spans="3:4">
      <c r="D742" s="8"/>
    </row>
    <row r="743" spans="3:4">
      <c r="D743" s="8"/>
    </row>
    <row r="744" spans="3:4">
      <c r="C744" s="10"/>
      <c r="D744" s="8"/>
    </row>
    <row r="745" spans="3:4">
      <c r="D745" s="8"/>
    </row>
    <row r="746" spans="3:4">
      <c r="D746" s="8"/>
    </row>
    <row r="747" spans="3:4">
      <c r="C747" s="10"/>
      <c r="D747" s="8"/>
    </row>
    <row r="748" spans="3:4">
      <c r="D748" s="8"/>
    </row>
    <row r="749" spans="3:4">
      <c r="D749" s="8"/>
    </row>
    <row r="750" spans="3:4">
      <c r="C750" s="10"/>
      <c r="D750" s="8"/>
    </row>
    <row r="751" spans="3:4">
      <c r="D751" s="8"/>
    </row>
    <row r="752" spans="3:4">
      <c r="D752" s="8"/>
    </row>
    <row r="753" spans="3:4">
      <c r="C753" s="10"/>
      <c r="D753" s="8"/>
    </row>
    <row r="754" spans="3:4">
      <c r="D754" s="8"/>
    </row>
    <row r="755" spans="3:4">
      <c r="D755" s="8"/>
    </row>
    <row r="756" spans="3:4">
      <c r="C756" s="10"/>
      <c r="D756" s="8"/>
    </row>
    <row r="757" spans="3:4">
      <c r="D757" s="8"/>
    </row>
    <row r="758" spans="3:4">
      <c r="D758" s="8"/>
    </row>
    <row r="759" spans="3:4">
      <c r="C759" s="10"/>
      <c r="D759" s="8"/>
    </row>
    <row r="760" spans="3:4">
      <c r="D760" s="8"/>
    </row>
    <row r="761" spans="3:4">
      <c r="D761" s="8"/>
    </row>
    <row r="762" spans="3:4">
      <c r="C762" s="10"/>
      <c r="D762" s="8"/>
    </row>
    <row r="763" spans="3:4">
      <c r="D763" s="8"/>
    </row>
    <row r="764" spans="3:4">
      <c r="D764" s="8"/>
    </row>
    <row r="765" spans="3:4">
      <c r="C765" s="10"/>
      <c r="D765" s="8"/>
    </row>
    <row r="766" spans="3:4">
      <c r="D766" s="8"/>
    </row>
    <row r="767" spans="3:4">
      <c r="D767" s="8"/>
    </row>
    <row r="768" spans="3:4">
      <c r="C768" s="10"/>
      <c r="D768" s="8"/>
    </row>
    <row r="769" spans="3:4">
      <c r="D769" s="8"/>
    </row>
    <row r="770" spans="3:4">
      <c r="D770" s="8"/>
    </row>
    <row r="771" spans="3:4">
      <c r="C771" s="10"/>
      <c r="D771" s="8"/>
    </row>
    <row r="772" spans="3:4">
      <c r="D772" s="8"/>
    </row>
    <row r="773" spans="3:4">
      <c r="D773" s="8"/>
    </row>
    <row r="774" spans="3:4">
      <c r="C774" s="10"/>
      <c r="D774" s="8"/>
    </row>
    <row r="775" spans="3:4">
      <c r="D775" s="8"/>
    </row>
    <row r="776" spans="3:4">
      <c r="D776" s="8"/>
    </row>
    <row r="777" spans="3:4">
      <c r="C777" s="10"/>
      <c r="D777" s="8"/>
    </row>
    <row r="778" spans="3:4">
      <c r="D778" s="8"/>
    </row>
    <row r="779" spans="3:4">
      <c r="D779" s="8"/>
    </row>
    <row r="780" spans="3:4">
      <c r="C780" s="10"/>
      <c r="D780" s="8"/>
    </row>
    <row r="781" spans="3:4">
      <c r="D781" s="8"/>
    </row>
    <row r="782" spans="3:4">
      <c r="D782" s="8"/>
    </row>
    <row r="783" spans="3:4">
      <c r="C783" s="10"/>
      <c r="D783" s="8"/>
    </row>
    <row r="784" spans="3:4">
      <c r="D784" s="8"/>
    </row>
    <row r="785" spans="3:4">
      <c r="D785" s="8"/>
    </row>
    <row r="786" spans="3:4">
      <c r="C786" s="10"/>
      <c r="D786" s="8"/>
    </row>
    <row r="787" spans="3:4">
      <c r="D787" s="8"/>
    </row>
    <row r="788" spans="3:4">
      <c r="D788" s="8"/>
    </row>
    <row r="789" spans="3:4">
      <c r="C789" s="10"/>
      <c r="D789" s="8"/>
    </row>
    <row r="790" spans="3:4">
      <c r="D790" s="8"/>
    </row>
    <row r="791" spans="3:4">
      <c r="D791" s="8"/>
    </row>
    <row r="792" spans="3:4">
      <c r="C792" s="10"/>
      <c r="D792" s="8"/>
    </row>
    <row r="793" spans="3:4">
      <c r="D793" s="8"/>
    </row>
    <row r="794" spans="3:4">
      <c r="D794" s="8"/>
    </row>
    <row r="795" spans="3:4">
      <c r="C795" s="10"/>
      <c r="D795" s="8"/>
    </row>
    <row r="796" spans="3:4">
      <c r="D796" s="8"/>
    </row>
    <row r="797" spans="3:4">
      <c r="D797" s="8"/>
    </row>
    <row r="798" spans="3:4">
      <c r="C798" s="10"/>
      <c r="D798" s="8"/>
    </row>
    <row r="799" spans="3:4">
      <c r="D799" s="8"/>
    </row>
    <row r="800" spans="3:4">
      <c r="D800" s="8"/>
    </row>
    <row r="801" spans="3:4">
      <c r="C801" s="10"/>
      <c r="D801" s="8"/>
    </row>
    <row r="802" spans="3:4">
      <c r="D802" s="8"/>
    </row>
    <row r="803" spans="3:4">
      <c r="D803" s="8"/>
    </row>
    <row r="804" spans="3:4">
      <c r="C804" s="10"/>
      <c r="D804" s="8"/>
    </row>
    <row r="805" spans="3:4">
      <c r="D805" s="8"/>
    </row>
    <row r="806" spans="3:4">
      <c r="D806" s="8"/>
    </row>
    <row r="807" spans="3:4">
      <c r="C807" s="10"/>
      <c r="D807" s="8"/>
    </row>
    <row r="808" spans="3:4">
      <c r="D808" s="8"/>
    </row>
    <row r="809" spans="3:4">
      <c r="D809" s="8"/>
    </row>
    <row r="810" spans="3:4">
      <c r="C810" s="10"/>
      <c r="D810" s="8"/>
    </row>
    <row r="811" spans="3:4">
      <c r="D811" s="8"/>
    </row>
    <row r="812" spans="3:4">
      <c r="D812" s="8"/>
    </row>
    <row r="813" spans="3:4">
      <c r="C813" s="10"/>
      <c r="D813" s="8"/>
    </row>
    <row r="814" spans="3:4">
      <c r="D814" s="8"/>
    </row>
    <row r="815" spans="3:4">
      <c r="D815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Pumped Well Info</vt:lpstr>
      <vt:lpstr>Pumped Well Data</vt:lpstr>
      <vt:lpstr>Hydraulic Paramaters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Grunsky</dc:creator>
  <cp:lastModifiedBy>Malakye Abel</cp:lastModifiedBy>
  <dcterms:created xsi:type="dcterms:W3CDTF">2020-10-26T19:08:49Z</dcterms:created>
  <dcterms:modified xsi:type="dcterms:W3CDTF">2025-04-10T13:39:43Z</dcterms:modified>
</cp:coreProperties>
</file>