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ml.chartshapes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la\OneDrive\Desktop\New folder\New folder\Honours\Complete Files\Final tests\"/>
    </mc:Choice>
  </mc:AlternateContent>
  <xr:revisionPtr revIDLastSave="0" documentId="13_ncr:1_{CA95E38D-CDAE-4C4F-86FF-EC68A77C61C2}" xr6:coauthVersionLast="47" xr6:coauthVersionMax="47" xr10:uidLastSave="{00000000-0000-0000-0000-000000000000}"/>
  <bookViews>
    <workbookView xWindow="-110" yWindow="-110" windowWidth="22780" windowHeight="14660" activeTab="1" xr2:uid="{00000000-000D-0000-FFFF-FFFF00000000}"/>
  </bookViews>
  <sheets>
    <sheet name="Pumped Well Info" sheetId="1" r:id="rId1"/>
    <sheet name="Pumped Well Data" sheetId="2" r:id="rId2"/>
    <sheet name="Hydraulic Paramaters" sheetId="7" r:id="rId3"/>
  </sheets>
  <definedNames>
    <definedName name="_xlnm._FilterDatabase" localSheetId="1" hidden="1">'Pumped Well Data'!$R$1:$V$211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7" i="2" l="1"/>
  <c r="K61" i="2"/>
  <c r="K65" i="2"/>
  <c r="K69" i="2"/>
  <c r="K73" i="2"/>
  <c r="K77" i="2"/>
  <c r="K81" i="2"/>
  <c r="K85" i="2"/>
  <c r="K89" i="2"/>
  <c r="K93" i="2"/>
  <c r="K97" i="2"/>
  <c r="K101" i="2"/>
  <c r="K105" i="2"/>
  <c r="C108" i="2"/>
  <c r="K108" i="2" s="1"/>
  <c r="C107" i="2"/>
  <c r="K107" i="2" s="1"/>
  <c r="C106" i="2"/>
  <c r="K106" i="2" s="1"/>
  <c r="C105" i="2"/>
  <c r="C104" i="2"/>
  <c r="K104" i="2" s="1"/>
  <c r="C103" i="2"/>
  <c r="K103" i="2" s="1"/>
  <c r="C102" i="2"/>
  <c r="K102" i="2" s="1"/>
  <c r="C101" i="2"/>
  <c r="C100" i="2"/>
  <c r="K100" i="2" s="1"/>
  <c r="C99" i="2"/>
  <c r="K99" i="2" s="1"/>
  <c r="C98" i="2"/>
  <c r="K98" i="2" s="1"/>
  <c r="C97" i="2"/>
  <c r="C96" i="2"/>
  <c r="K96" i="2" s="1"/>
  <c r="C95" i="2"/>
  <c r="K95" i="2" s="1"/>
  <c r="C94" i="2"/>
  <c r="K94" i="2" s="1"/>
  <c r="C93" i="2"/>
  <c r="C92" i="2"/>
  <c r="K92" i="2" s="1"/>
  <c r="C91" i="2"/>
  <c r="K91" i="2" s="1"/>
  <c r="C90" i="2"/>
  <c r="K90" i="2" s="1"/>
  <c r="C89" i="2"/>
  <c r="C88" i="2"/>
  <c r="K88" i="2" s="1"/>
  <c r="C87" i="2"/>
  <c r="K87" i="2" s="1"/>
  <c r="C86" i="2"/>
  <c r="K86" i="2" s="1"/>
  <c r="C85" i="2"/>
  <c r="C84" i="2"/>
  <c r="K84" i="2" s="1"/>
  <c r="C83" i="2"/>
  <c r="K83" i="2" s="1"/>
  <c r="C82" i="2"/>
  <c r="K82" i="2" s="1"/>
  <c r="C81" i="2"/>
  <c r="C80" i="2"/>
  <c r="K80" i="2" s="1"/>
  <c r="C79" i="2"/>
  <c r="K79" i="2" s="1"/>
  <c r="C78" i="2"/>
  <c r="K78" i="2" s="1"/>
  <c r="C77" i="2"/>
  <c r="C76" i="2"/>
  <c r="K76" i="2" s="1"/>
  <c r="C75" i="2"/>
  <c r="K75" i="2" s="1"/>
  <c r="C74" i="2"/>
  <c r="K74" i="2" s="1"/>
  <c r="C73" i="2"/>
  <c r="C72" i="2"/>
  <c r="K72" i="2" s="1"/>
  <c r="C71" i="2"/>
  <c r="K71" i="2" s="1"/>
  <c r="C70" i="2"/>
  <c r="K70" i="2" s="1"/>
  <c r="C69" i="2"/>
  <c r="C68" i="2"/>
  <c r="K68" i="2" s="1"/>
  <c r="C67" i="2"/>
  <c r="K67" i="2" s="1"/>
  <c r="C66" i="2"/>
  <c r="K66" i="2" s="1"/>
  <c r="C65" i="2"/>
  <c r="C64" i="2"/>
  <c r="K64" i="2" s="1"/>
  <c r="C63" i="2"/>
  <c r="K63" i="2" s="1"/>
  <c r="C62" i="2"/>
  <c r="K62" i="2" s="1"/>
  <c r="C61" i="2"/>
  <c r="C60" i="2"/>
  <c r="K60" i="2" s="1"/>
  <c r="C59" i="2"/>
  <c r="K59" i="2" s="1"/>
  <c r="C58" i="2"/>
  <c r="K58" i="2" s="1"/>
  <c r="C57" i="2"/>
  <c r="C56" i="2"/>
  <c r="K56" i="2" s="1"/>
  <c r="C55" i="2"/>
  <c r="K55" i="2" s="1"/>
  <c r="C54" i="2"/>
  <c r="O108" i="2" l="1"/>
  <c r="N108" i="2"/>
  <c r="M108" i="2"/>
  <c r="L108" i="2"/>
  <c r="O107" i="2"/>
  <c r="N107" i="2"/>
  <c r="M107" i="2"/>
  <c r="L107" i="2"/>
  <c r="M106" i="2"/>
  <c r="U106" i="2"/>
  <c r="T106" i="2"/>
  <c r="S106" i="2"/>
  <c r="R106" i="2"/>
  <c r="O106" i="2"/>
  <c r="N106" i="2"/>
  <c r="S103" i="2"/>
  <c r="O105" i="2"/>
  <c r="N105" i="2"/>
  <c r="L105" i="2"/>
  <c r="O104" i="2"/>
  <c r="N104" i="2"/>
  <c r="M104" i="2"/>
  <c r="L104" i="2"/>
  <c r="U103" i="2"/>
  <c r="T103" i="2"/>
  <c r="O103" i="2"/>
  <c r="N103" i="2"/>
  <c r="M103" i="2"/>
  <c r="L103" i="2"/>
  <c r="O102" i="2"/>
  <c r="N102" i="2"/>
  <c r="M102" i="2"/>
  <c r="L102" i="2"/>
  <c r="M101" i="2"/>
  <c r="O101" i="2"/>
  <c r="N101" i="2"/>
  <c r="L101" i="2"/>
  <c r="U100" i="2"/>
  <c r="T100" i="2"/>
  <c r="S100" i="2"/>
  <c r="O100" i="2"/>
  <c r="N100" i="2"/>
  <c r="R100" i="2"/>
  <c r="O99" i="2"/>
  <c r="N99" i="2"/>
  <c r="M98" i="2"/>
  <c r="O98" i="2"/>
  <c r="N98" i="2"/>
  <c r="L98" i="2"/>
  <c r="U97" i="2"/>
  <c r="T97" i="2"/>
  <c r="R97" i="2"/>
  <c r="O97" i="2"/>
  <c r="N97" i="2"/>
  <c r="M97" i="2"/>
  <c r="M96" i="2"/>
  <c r="O96" i="2"/>
  <c r="N96" i="2"/>
  <c r="L96" i="2"/>
  <c r="P96" i="2" s="1"/>
  <c r="O95" i="2"/>
  <c r="N95" i="2"/>
  <c r="M95" i="2"/>
  <c r="M94" i="2"/>
  <c r="U94" i="2"/>
  <c r="T94" i="2"/>
  <c r="O94" i="2"/>
  <c r="N94" i="2"/>
  <c r="L94" i="2"/>
  <c r="O93" i="2"/>
  <c r="N93" i="2"/>
  <c r="L93" i="2"/>
  <c r="O92" i="2"/>
  <c r="N92" i="2"/>
  <c r="M91" i="2"/>
  <c r="U91" i="2"/>
  <c r="T91" i="2"/>
  <c r="S91" i="2"/>
  <c r="O91" i="2"/>
  <c r="N91" i="2"/>
  <c r="R91" i="2"/>
  <c r="O90" i="2"/>
  <c r="N90" i="2"/>
  <c r="M90" i="2"/>
  <c r="M89" i="2"/>
  <c r="O89" i="2"/>
  <c r="N89" i="2"/>
  <c r="L89" i="2"/>
  <c r="U88" i="2"/>
  <c r="T88" i="2"/>
  <c r="S88" i="2"/>
  <c r="O88" i="2"/>
  <c r="N88" i="2"/>
  <c r="R85" i="2"/>
  <c r="O87" i="2"/>
  <c r="N87" i="2"/>
  <c r="M86" i="2"/>
  <c r="O86" i="2"/>
  <c r="N86" i="2"/>
  <c r="L86" i="2"/>
  <c r="U85" i="2"/>
  <c r="T85" i="2"/>
  <c r="O85" i="2"/>
  <c r="N85" i="2"/>
  <c r="M85" i="2"/>
  <c r="M84" i="2"/>
  <c r="O84" i="2"/>
  <c r="N84" i="2"/>
  <c r="L84" i="2"/>
  <c r="O83" i="2"/>
  <c r="N83" i="2"/>
  <c r="M83" i="2"/>
  <c r="M82" i="2"/>
  <c r="U82" i="2"/>
  <c r="T82" i="2"/>
  <c r="O82" i="2"/>
  <c r="N82" i="2"/>
  <c r="L82" i="2"/>
  <c r="O81" i="2"/>
  <c r="N81" i="2"/>
  <c r="M81" i="2"/>
  <c r="O80" i="2"/>
  <c r="N80" i="2"/>
  <c r="M79" i="2"/>
  <c r="U79" i="2"/>
  <c r="T79" i="2"/>
  <c r="S79" i="2"/>
  <c r="O79" i="2"/>
  <c r="N79" i="2"/>
  <c r="R79" i="2"/>
  <c r="O78" i="2"/>
  <c r="N78" i="2"/>
  <c r="M78" i="2"/>
  <c r="M77" i="2"/>
  <c r="O77" i="2"/>
  <c r="N77" i="2"/>
  <c r="L77" i="2"/>
  <c r="U76" i="2"/>
  <c r="T76" i="2"/>
  <c r="S76" i="2"/>
  <c r="O76" i="2"/>
  <c r="N76" i="2"/>
  <c r="R76" i="2"/>
  <c r="O75" i="2"/>
  <c r="N75" i="2"/>
  <c r="O74" i="2"/>
  <c r="N74" i="2"/>
  <c r="L74" i="2"/>
  <c r="U73" i="2"/>
  <c r="T73" i="2"/>
  <c r="R73" i="2"/>
  <c r="O73" i="2"/>
  <c r="N73" i="2"/>
  <c r="M73" i="2"/>
  <c r="M72" i="2"/>
  <c r="O72" i="2"/>
  <c r="N72" i="2"/>
  <c r="L72" i="2"/>
  <c r="O71" i="2"/>
  <c r="N71" i="2"/>
  <c r="M71" i="2"/>
  <c r="M70" i="2"/>
  <c r="U70" i="2"/>
  <c r="T70" i="2"/>
  <c r="O70" i="2"/>
  <c r="N70" i="2"/>
  <c r="L70" i="2"/>
  <c r="O69" i="2"/>
  <c r="N69" i="2"/>
  <c r="M69" i="2"/>
  <c r="O68" i="2"/>
  <c r="N68" i="2"/>
  <c r="M67" i="2"/>
  <c r="U67" i="2"/>
  <c r="T67" i="2"/>
  <c r="S67" i="2"/>
  <c r="O67" i="2"/>
  <c r="N67" i="2"/>
  <c r="R67" i="2"/>
  <c r="O66" i="2"/>
  <c r="N66" i="2"/>
  <c r="M66" i="2"/>
  <c r="M65" i="2"/>
  <c r="O65" i="2"/>
  <c r="N65" i="2"/>
  <c r="U64" i="2"/>
  <c r="T64" i="2"/>
  <c r="S64" i="2"/>
  <c r="O64" i="2"/>
  <c r="N64" i="2"/>
  <c r="L65" i="2"/>
  <c r="O63" i="2"/>
  <c r="N63" i="2"/>
  <c r="O62" i="2"/>
  <c r="N62" i="2"/>
  <c r="L62" i="2"/>
  <c r="U61" i="2"/>
  <c r="T61" i="2"/>
  <c r="O61" i="2"/>
  <c r="N61" i="2"/>
  <c r="M61" i="2"/>
  <c r="M60" i="2"/>
  <c r="O60" i="2"/>
  <c r="N60" i="2"/>
  <c r="L60" i="2"/>
  <c r="O59" i="2"/>
  <c r="N59" i="2"/>
  <c r="M59" i="2"/>
  <c r="L59" i="2"/>
  <c r="U58" i="2"/>
  <c r="T58" i="2"/>
  <c r="O58" i="2"/>
  <c r="N58" i="2"/>
  <c r="M58" i="2"/>
  <c r="O57" i="2"/>
  <c r="N57" i="2"/>
  <c r="M57" i="2"/>
  <c r="O56" i="2"/>
  <c r="N56" i="2"/>
  <c r="M55" i="2"/>
  <c r="U55" i="2"/>
  <c r="T55" i="2"/>
  <c r="S55" i="2"/>
  <c r="O55" i="2"/>
  <c r="N55" i="2"/>
  <c r="R55" i="2"/>
  <c r="M53" i="2"/>
  <c r="O53" i="2"/>
  <c r="N53" i="2"/>
  <c r="K53" i="2"/>
  <c r="J53" i="2"/>
  <c r="J101" i="2" s="1"/>
  <c r="G53" i="2"/>
  <c r="U52" i="2"/>
  <c r="T52" i="2"/>
  <c r="S52" i="2"/>
  <c r="O52" i="2"/>
  <c r="N52" i="2"/>
  <c r="K52" i="2"/>
  <c r="R52" i="2" s="1"/>
  <c r="J52" i="2"/>
  <c r="J100" i="2" s="1"/>
  <c r="G52" i="2"/>
  <c r="O51" i="2"/>
  <c r="N51" i="2"/>
  <c r="K51" i="2"/>
  <c r="J51" i="2"/>
  <c r="J99" i="2" s="1"/>
  <c r="G51" i="2"/>
  <c r="O50" i="2"/>
  <c r="N50" i="2"/>
  <c r="K50" i="2"/>
  <c r="L50" i="2" s="1"/>
  <c r="J50" i="2"/>
  <c r="J98" i="2" s="1"/>
  <c r="G50" i="2"/>
  <c r="U49" i="2"/>
  <c r="T49" i="2"/>
  <c r="O49" i="2"/>
  <c r="N49" i="2"/>
  <c r="K49" i="2"/>
  <c r="M48" i="2" s="1"/>
  <c r="J49" i="2"/>
  <c r="J97" i="2" s="1"/>
  <c r="G49" i="2"/>
  <c r="O48" i="2"/>
  <c r="N48" i="2"/>
  <c r="K48" i="2"/>
  <c r="J48" i="2"/>
  <c r="J96" i="2" s="1"/>
  <c r="G48" i="2"/>
  <c r="O47" i="2"/>
  <c r="N47" i="2"/>
  <c r="K47" i="2"/>
  <c r="L48" i="2" s="1"/>
  <c r="J47" i="2"/>
  <c r="J95" i="2" s="1"/>
  <c r="G47" i="2"/>
  <c r="U46" i="2"/>
  <c r="T46" i="2"/>
  <c r="O46" i="2"/>
  <c r="N46" i="2"/>
  <c r="K46" i="2"/>
  <c r="J46" i="2"/>
  <c r="J94" i="2" s="1"/>
  <c r="G46" i="2"/>
  <c r="O45" i="2"/>
  <c r="N45" i="2"/>
  <c r="K45" i="2"/>
  <c r="M45" i="2" s="1"/>
  <c r="J45" i="2"/>
  <c r="J93" i="2" s="1"/>
  <c r="G45" i="2"/>
  <c r="O44" i="2"/>
  <c r="N44" i="2"/>
  <c r="K44" i="2"/>
  <c r="J44" i="2"/>
  <c r="J92" i="2" s="1"/>
  <c r="G44" i="2"/>
  <c r="U43" i="2"/>
  <c r="T43" i="2"/>
  <c r="O43" i="2"/>
  <c r="N43" i="2"/>
  <c r="K43" i="2"/>
  <c r="M42" i="2" s="1"/>
  <c r="J43" i="2"/>
  <c r="J91" i="2" s="1"/>
  <c r="G43" i="2"/>
  <c r="O42" i="2"/>
  <c r="N42" i="2"/>
  <c r="K42" i="2"/>
  <c r="J42" i="2"/>
  <c r="J90" i="2" s="1"/>
  <c r="G42" i="2"/>
  <c r="O41" i="2"/>
  <c r="N41" i="2"/>
  <c r="K41" i="2"/>
  <c r="M41" i="2" s="1"/>
  <c r="J41" i="2"/>
  <c r="J89" i="2" s="1"/>
  <c r="G41" i="2"/>
  <c r="U40" i="2"/>
  <c r="T40" i="2"/>
  <c r="O40" i="2"/>
  <c r="N40" i="2"/>
  <c r="K40" i="2"/>
  <c r="R40" i="2" s="1"/>
  <c r="J40" i="2"/>
  <c r="J88" i="2" s="1"/>
  <c r="G40" i="2"/>
  <c r="O39" i="2"/>
  <c r="N39" i="2"/>
  <c r="K39" i="2"/>
  <c r="M38" i="2" s="1"/>
  <c r="J39" i="2"/>
  <c r="J87" i="2" s="1"/>
  <c r="G39" i="2"/>
  <c r="O38" i="2"/>
  <c r="N38" i="2"/>
  <c r="K38" i="2"/>
  <c r="J38" i="2"/>
  <c r="J86" i="2" s="1"/>
  <c r="G38" i="2"/>
  <c r="U37" i="2"/>
  <c r="T37" i="2"/>
  <c r="O37" i="2"/>
  <c r="N37" i="2"/>
  <c r="K37" i="2"/>
  <c r="M37" i="2" s="1"/>
  <c r="J37" i="2"/>
  <c r="J85" i="2" s="1"/>
  <c r="G37" i="2"/>
  <c r="O36" i="2"/>
  <c r="N36" i="2"/>
  <c r="K36" i="2"/>
  <c r="L36" i="2" s="1"/>
  <c r="J36" i="2"/>
  <c r="J84" i="2" s="1"/>
  <c r="G36" i="2"/>
  <c r="O35" i="2"/>
  <c r="N35" i="2"/>
  <c r="K35" i="2"/>
  <c r="J35" i="2"/>
  <c r="J83" i="2" s="1"/>
  <c r="G35" i="2"/>
  <c r="U34" i="2"/>
  <c r="T34" i="2"/>
  <c r="O34" i="2"/>
  <c r="N34" i="2"/>
  <c r="K34" i="2"/>
  <c r="M34" i="2" s="1"/>
  <c r="J34" i="2"/>
  <c r="J82" i="2" s="1"/>
  <c r="G34" i="2"/>
  <c r="O33" i="2"/>
  <c r="N33" i="2"/>
  <c r="K33" i="2"/>
  <c r="J33" i="2"/>
  <c r="J81" i="2" s="1"/>
  <c r="G33" i="2"/>
  <c r="O32" i="2"/>
  <c r="N32" i="2"/>
  <c r="K32" i="2"/>
  <c r="J32" i="2"/>
  <c r="J80" i="2" s="1"/>
  <c r="G32" i="2"/>
  <c r="U31" i="2"/>
  <c r="T31" i="2"/>
  <c r="S31" i="2"/>
  <c r="O31" i="2"/>
  <c r="N31" i="2"/>
  <c r="K31" i="2"/>
  <c r="R31" i="2" s="1"/>
  <c r="J31" i="2"/>
  <c r="J79" i="2" s="1"/>
  <c r="G31" i="2"/>
  <c r="O30" i="2"/>
  <c r="N30" i="2"/>
  <c r="M30" i="2"/>
  <c r="K30" i="2"/>
  <c r="M29" i="2" s="1"/>
  <c r="J30" i="2"/>
  <c r="J78" i="2" s="1"/>
  <c r="G30" i="2"/>
  <c r="O29" i="2"/>
  <c r="N29" i="2"/>
  <c r="K29" i="2"/>
  <c r="J29" i="2"/>
  <c r="J77" i="2" s="1"/>
  <c r="G29" i="2"/>
  <c r="U28" i="2"/>
  <c r="T28" i="2"/>
  <c r="S28" i="2"/>
  <c r="O28" i="2"/>
  <c r="N28" i="2"/>
  <c r="K28" i="2"/>
  <c r="J28" i="2"/>
  <c r="J76" i="2" s="1"/>
  <c r="G28" i="2"/>
  <c r="O27" i="2"/>
  <c r="N27" i="2"/>
  <c r="K27" i="2"/>
  <c r="J27" i="2"/>
  <c r="J75" i="2" s="1"/>
  <c r="G27" i="2"/>
  <c r="O26" i="2"/>
  <c r="N26" i="2"/>
  <c r="K26" i="2"/>
  <c r="J26" i="2"/>
  <c r="J74" i="2" s="1"/>
  <c r="G26" i="2"/>
  <c r="U25" i="2"/>
  <c r="T25" i="2"/>
  <c r="O25" i="2"/>
  <c r="N25" i="2"/>
  <c r="K25" i="2"/>
  <c r="M24" i="2" s="1"/>
  <c r="J25" i="2"/>
  <c r="J73" i="2" s="1"/>
  <c r="G25" i="2"/>
  <c r="O24" i="2"/>
  <c r="N24" i="2"/>
  <c r="K24" i="2"/>
  <c r="M23" i="2" s="1"/>
  <c r="J24" i="2"/>
  <c r="J72" i="2" s="1"/>
  <c r="G24" i="2"/>
  <c r="O23" i="2"/>
  <c r="N23" i="2"/>
  <c r="K23" i="2"/>
  <c r="L23" i="2" s="1"/>
  <c r="J23" i="2"/>
  <c r="J71" i="2" s="1"/>
  <c r="G23" i="2"/>
  <c r="U22" i="2"/>
  <c r="T22" i="2"/>
  <c r="O22" i="2"/>
  <c r="N22" i="2"/>
  <c r="K22" i="2"/>
  <c r="J22" i="2"/>
  <c r="J70" i="2" s="1"/>
  <c r="G22" i="2"/>
  <c r="O21" i="2"/>
  <c r="N21" i="2"/>
  <c r="K21" i="2"/>
  <c r="M21" i="2" s="1"/>
  <c r="J21" i="2"/>
  <c r="J69" i="2" s="1"/>
  <c r="G21" i="2"/>
  <c r="O20" i="2"/>
  <c r="N20" i="2"/>
  <c r="K20" i="2"/>
  <c r="J20" i="2"/>
  <c r="J68" i="2" s="1"/>
  <c r="G20" i="2"/>
  <c r="U19" i="2"/>
  <c r="T19" i="2"/>
  <c r="O19" i="2"/>
  <c r="N19" i="2"/>
  <c r="K19" i="2"/>
  <c r="R19" i="2" s="1"/>
  <c r="J19" i="2"/>
  <c r="J67" i="2" s="1"/>
  <c r="G19" i="2"/>
  <c r="O18" i="2"/>
  <c r="N18" i="2"/>
  <c r="K18" i="2"/>
  <c r="J18" i="2"/>
  <c r="J66" i="2" s="1"/>
  <c r="G18" i="2"/>
  <c r="O17" i="2"/>
  <c r="N17" i="2"/>
  <c r="K17" i="2"/>
  <c r="J17" i="2"/>
  <c r="J65" i="2" s="1"/>
  <c r="G17" i="2"/>
  <c r="U16" i="2"/>
  <c r="T16" i="2"/>
  <c r="S16" i="2"/>
  <c r="O16" i="2"/>
  <c r="N16" i="2"/>
  <c r="K16" i="2"/>
  <c r="R13" i="2" s="1"/>
  <c r="J16" i="2"/>
  <c r="J64" i="2" s="1"/>
  <c r="G16" i="2"/>
  <c r="O15" i="2"/>
  <c r="N15" i="2"/>
  <c r="K15" i="2"/>
  <c r="M14" i="2" s="1"/>
  <c r="J15" i="2"/>
  <c r="J63" i="2" s="1"/>
  <c r="G15" i="2"/>
  <c r="O14" i="2"/>
  <c r="N14" i="2"/>
  <c r="K14" i="2"/>
  <c r="L14" i="2" s="1"/>
  <c r="J14" i="2"/>
  <c r="J62" i="2" s="1"/>
  <c r="G14" i="2"/>
  <c r="U13" i="2"/>
  <c r="T13" i="2"/>
  <c r="O13" i="2"/>
  <c r="N13" i="2"/>
  <c r="M13" i="2"/>
  <c r="K13" i="2"/>
  <c r="J13" i="2"/>
  <c r="J61" i="2" s="1"/>
  <c r="G13" i="2"/>
  <c r="O12" i="2"/>
  <c r="N12" i="2"/>
  <c r="K12" i="2"/>
  <c r="M12" i="2" s="1"/>
  <c r="J12" i="2"/>
  <c r="J60" i="2" s="1"/>
  <c r="J108" i="2" s="1"/>
  <c r="G12" i="2"/>
  <c r="O11" i="2"/>
  <c r="N11" i="2"/>
  <c r="M11" i="2"/>
  <c r="K11" i="2"/>
  <c r="J11" i="2"/>
  <c r="J59" i="2" s="1"/>
  <c r="J107" i="2" s="1"/>
  <c r="G11" i="2"/>
  <c r="U10" i="2"/>
  <c r="T10" i="2"/>
  <c r="O10" i="2"/>
  <c r="N10" i="2"/>
  <c r="K10" i="2"/>
  <c r="L10" i="2" s="1"/>
  <c r="J10" i="2"/>
  <c r="J58" i="2" s="1"/>
  <c r="J106" i="2" s="1"/>
  <c r="G10" i="2"/>
  <c r="O9" i="2"/>
  <c r="N9" i="2"/>
  <c r="K9" i="2"/>
  <c r="L9" i="2" s="1"/>
  <c r="J9" i="2"/>
  <c r="J57" i="2" s="1"/>
  <c r="J105" i="2" s="1"/>
  <c r="G9" i="2"/>
  <c r="O8" i="2"/>
  <c r="N8" i="2"/>
  <c r="K8" i="2"/>
  <c r="J8" i="2"/>
  <c r="J56" i="2" s="1"/>
  <c r="J104" i="2" s="1"/>
  <c r="G8" i="2"/>
  <c r="U7" i="2"/>
  <c r="T7" i="2"/>
  <c r="O7" i="2"/>
  <c r="N7" i="2"/>
  <c r="K7" i="2"/>
  <c r="J7" i="2"/>
  <c r="J55" i="2" s="1"/>
  <c r="J103" i="2" s="1"/>
  <c r="G7" i="2"/>
  <c r="O6" i="2"/>
  <c r="N6" i="2"/>
  <c r="K6" i="2"/>
  <c r="L6" i="2" s="1"/>
  <c r="J6" i="2"/>
  <c r="J54" i="2" s="1"/>
  <c r="J102" i="2" s="1"/>
  <c r="G6" i="2"/>
  <c r="O5" i="2"/>
  <c r="N5" i="2"/>
  <c r="K5" i="2"/>
  <c r="L5" i="2" s="1"/>
  <c r="J5" i="2"/>
  <c r="G5" i="2"/>
  <c r="M19" i="2" l="1"/>
  <c r="P50" i="2"/>
  <c r="M6" i="2"/>
  <c r="L17" i="2"/>
  <c r="P17" i="2" s="1"/>
  <c r="R37" i="2"/>
  <c r="L42" i="2"/>
  <c r="M46" i="2"/>
  <c r="M47" i="2"/>
  <c r="M50" i="2"/>
  <c r="R7" i="2"/>
  <c r="L8" i="2"/>
  <c r="L13" i="2"/>
  <c r="P13" i="2" s="1"/>
  <c r="M17" i="2"/>
  <c r="M22" i="2"/>
  <c r="R28" i="2"/>
  <c r="V28" i="2" s="1"/>
  <c r="L29" i="2"/>
  <c r="P29" i="2" s="1"/>
  <c r="M33" i="2"/>
  <c r="L35" i="2"/>
  <c r="L38" i="2"/>
  <c r="P38" i="2" s="1"/>
  <c r="S43" i="2"/>
  <c r="L53" i="2"/>
  <c r="P72" i="2"/>
  <c r="L26" i="2"/>
  <c r="P26" i="2" s="1"/>
  <c r="V40" i="2"/>
  <c r="M49" i="2"/>
  <c r="S7" i="2"/>
  <c r="R16" i="2"/>
  <c r="V16" i="2" s="1"/>
  <c r="M25" i="2"/>
  <c r="M26" i="2"/>
  <c r="M31" i="2"/>
  <c r="M36" i="2"/>
  <c r="V76" i="2"/>
  <c r="M5" i="2"/>
  <c r="M10" i="2"/>
  <c r="P10" i="2" s="1"/>
  <c r="M18" i="2"/>
  <c r="S19" i="2"/>
  <c r="V19" i="2" s="1"/>
  <c r="W16" i="2" s="1"/>
  <c r="L24" i="2"/>
  <c r="M35" i="2"/>
  <c r="S40" i="2"/>
  <c r="R43" i="2"/>
  <c r="V43" i="2" s="1"/>
  <c r="W40" i="2" s="1"/>
  <c r="M43" i="2"/>
  <c r="R49" i="2"/>
  <c r="P60" i="2"/>
  <c r="P84" i="2"/>
  <c r="V91" i="2"/>
  <c r="P65" i="2"/>
  <c r="V100" i="2"/>
  <c r="P103" i="2"/>
  <c r="P108" i="2"/>
  <c r="V52" i="2"/>
  <c r="P77" i="2"/>
  <c r="P14" i="2"/>
  <c r="P89" i="2"/>
  <c r="P104" i="2"/>
  <c r="P70" i="2"/>
  <c r="P101" i="2"/>
  <c r="V79" i="2"/>
  <c r="P6" i="2"/>
  <c r="P107" i="2"/>
  <c r="P42" i="2"/>
  <c r="P5" i="2"/>
  <c r="P23" i="2"/>
  <c r="V31" i="2"/>
  <c r="W28" i="2" s="1"/>
  <c r="P35" i="2"/>
  <c r="V55" i="2"/>
  <c r="P59" i="2"/>
  <c r="V67" i="2"/>
  <c r="P102" i="2"/>
  <c r="P53" i="2"/>
  <c r="P82" i="2"/>
  <c r="P94" i="2"/>
  <c r="P48" i="2"/>
  <c r="P86" i="2"/>
  <c r="P98" i="2"/>
  <c r="P24" i="2"/>
  <c r="P36" i="2"/>
  <c r="W76" i="2"/>
  <c r="M7" i="2"/>
  <c r="L15" i="2"/>
  <c r="L27" i="2"/>
  <c r="L51" i="2"/>
  <c r="R10" i="2"/>
  <c r="M15" i="2"/>
  <c r="R22" i="2"/>
  <c r="M27" i="2"/>
  <c r="R34" i="2"/>
  <c r="M39" i="2"/>
  <c r="R46" i="2"/>
  <c r="M51" i="2"/>
  <c r="R58" i="2"/>
  <c r="M63" i="2"/>
  <c r="R70" i="2"/>
  <c r="M75" i="2"/>
  <c r="R82" i="2"/>
  <c r="M87" i="2"/>
  <c r="R94" i="2"/>
  <c r="M99" i="2"/>
  <c r="V106" i="2"/>
  <c r="L39" i="2"/>
  <c r="L63" i="2"/>
  <c r="L75" i="2"/>
  <c r="L87" i="2"/>
  <c r="L99" i="2"/>
  <c r="S10" i="2"/>
  <c r="S22" i="2"/>
  <c r="L25" i="2"/>
  <c r="S34" i="2"/>
  <c r="L37" i="2"/>
  <c r="P37" i="2" s="1"/>
  <c r="S46" i="2"/>
  <c r="L49" i="2"/>
  <c r="P49" i="2" s="1"/>
  <c r="S58" i="2"/>
  <c r="L61" i="2"/>
  <c r="P61" i="2" s="1"/>
  <c r="S70" i="2"/>
  <c r="L73" i="2"/>
  <c r="P73" i="2" s="1"/>
  <c r="S82" i="2"/>
  <c r="L85" i="2"/>
  <c r="P85" i="2" s="1"/>
  <c r="S94" i="2"/>
  <c r="L97" i="2"/>
  <c r="P97" i="2" s="1"/>
  <c r="L20" i="2"/>
  <c r="L32" i="2"/>
  <c r="P32" i="2" s="1"/>
  <c r="L44" i="2"/>
  <c r="P44" i="2" s="1"/>
  <c r="L56" i="2"/>
  <c r="L80" i="2"/>
  <c r="M8" i="2"/>
  <c r="P8" i="2" s="1"/>
  <c r="M20" i="2"/>
  <c r="M32" i="2"/>
  <c r="M44" i="2"/>
  <c r="M56" i="2"/>
  <c r="M68" i="2"/>
  <c r="M80" i="2"/>
  <c r="M92" i="2"/>
  <c r="L68" i="2"/>
  <c r="L92" i="2"/>
  <c r="P92" i="2" s="1"/>
  <c r="L18" i="2"/>
  <c r="L30" i="2"/>
  <c r="P30" i="2" s="1"/>
  <c r="L66" i="2"/>
  <c r="P66" i="2" s="1"/>
  <c r="L78" i="2"/>
  <c r="P78" i="2" s="1"/>
  <c r="L90" i="2"/>
  <c r="P90" i="2" s="1"/>
  <c r="L52" i="2"/>
  <c r="L64" i="2"/>
  <c r="S73" i="2"/>
  <c r="V73" i="2" s="1"/>
  <c r="S85" i="2"/>
  <c r="V85" i="2" s="1"/>
  <c r="L100" i="2"/>
  <c r="M16" i="2"/>
  <c r="M28" i="2"/>
  <c r="M40" i="2"/>
  <c r="M52" i="2"/>
  <c r="M64" i="2"/>
  <c r="M76" i="2"/>
  <c r="M88" i="2"/>
  <c r="M100" i="2"/>
  <c r="S61" i="2"/>
  <c r="L76" i="2"/>
  <c r="P76" i="2" s="1"/>
  <c r="L88" i="2"/>
  <c r="P88" i="2" s="1"/>
  <c r="S97" i="2"/>
  <c r="V97" i="2" s="1"/>
  <c r="L11" i="2"/>
  <c r="P11" i="2" s="1"/>
  <c r="L47" i="2"/>
  <c r="P47" i="2" s="1"/>
  <c r="L71" i="2"/>
  <c r="P71" i="2" s="1"/>
  <c r="L83" i="2"/>
  <c r="P83" i="2" s="1"/>
  <c r="L95" i="2"/>
  <c r="P95" i="2" s="1"/>
  <c r="R25" i="2"/>
  <c r="R61" i="2"/>
  <c r="S13" i="2"/>
  <c r="V13" i="2" s="1"/>
  <c r="L16" i="2"/>
  <c r="S25" i="2"/>
  <c r="L28" i="2"/>
  <c r="S37" i="2"/>
  <c r="V37" i="2" s="1"/>
  <c r="L40" i="2"/>
  <c r="P40" i="2" s="1"/>
  <c r="S49" i="2"/>
  <c r="V49" i="2" s="1"/>
  <c r="L21" i="2"/>
  <c r="P21" i="2" s="1"/>
  <c r="L33" i="2"/>
  <c r="P33" i="2" s="1"/>
  <c r="L45" i="2"/>
  <c r="P45" i="2" s="1"/>
  <c r="L57" i="2"/>
  <c r="P57" i="2" s="1"/>
  <c r="L69" i="2"/>
  <c r="P69" i="2" s="1"/>
  <c r="L81" i="2"/>
  <c r="P81" i="2" s="1"/>
  <c r="M105" i="2"/>
  <c r="P105" i="2" s="1"/>
  <c r="M9" i="2"/>
  <c r="P9" i="2" s="1"/>
  <c r="R64" i="2"/>
  <c r="V64" i="2" s="1"/>
  <c r="R88" i="2"/>
  <c r="V88" i="2" s="1"/>
  <c r="M93" i="2"/>
  <c r="P93" i="2" s="1"/>
  <c r="L7" i="2"/>
  <c r="P7" i="2" s="1"/>
  <c r="L19" i="2"/>
  <c r="P19" i="2" s="1"/>
  <c r="L31" i="2"/>
  <c r="P31" i="2" s="1"/>
  <c r="L43" i="2"/>
  <c r="P43" i="2" s="1"/>
  <c r="L55" i="2"/>
  <c r="P55" i="2" s="1"/>
  <c r="L67" i="2"/>
  <c r="P67" i="2" s="1"/>
  <c r="L79" i="2"/>
  <c r="P79" i="2" s="1"/>
  <c r="L91" i="2"/>
  <c r="P91" i="2" s="1"/>
  <c r="M62" i="2"/>
  <c r="P62" i="2" s="1"/>
  <c r="M74" i="2"/>
  <c r="P74" i="2" s="1"/>
  <c r="L12" i="2"/>
  <c r="P12" i="2" s="1"/>
  <c r="R103" i="2"/>
  <c r="V103" i="2" s="1"/>
  <c r="W100" i="2" s="1"/>
  <c r="L106" i="2"/>
  <c r="P106" i="2" s="1"/>
  <c r="L22" i="2"/>
  <c r="P22" i="2" s="1"/>
  <c r="L34" i="2"/>
  <c r="P34" i="2" s="1"/>
  <c r="L46" i="2"/>
  <c r="P46" i="2" s="1"/>
  <c r="L58" i="2"/>
  <c r="P58" i="2" s="1"/>
  <c r="L41" i="2"/>
  <c r="P41" i="2" s="1"/>
  <c r="W106" i="2"/>
  <c r="P68" i="2" l="1"/>
  <c r="V70" i="2"/>
  <c r="V22" i="2"/>
  <c r="W19" i="2" s="1"/>
  <c r="P52" i="2"/>
  <c r="P20" i="2"/>
  <c r="V7" i="2"/>
  <c r="V94" i="2"/>
  <c r="W91" i="2" s="1"/>
  <c r="V46" i="2"/>
  <c r="W43" i="2" s="1"/>
  <c r="P28" i="2"/>
  <c r="P18" i="2"/>
  <c r="P25" i="2"/>
  <c r="V82" i="2"/>
  <c r="W79" i="2" s="1"/>
  <c r="V58" i="2"/>
  <c r="V34" i="2"/>
  <c r="W31" i="2" s="1"/>
  <c r="V10" i="2"/>
  <c r="W7" i="2" s="1"/>
  <c r="W52" i="2"/>
  <c r="P100" i="2"/>
  <c r="P64" i="2"/>
  <c r="V61" i="2"/>
  <c r="W58" i="2" s="1"/>
  <c r="W64" i="2"/>
  <c r="W67" i="2"/>
  <c r="W55" i="2"/>
  <c r="W82" i="2"/>
  <c r="W97" i="2"/>
  <c r="W70" i="2"/>
  <c r="W73" i="2"/>
  <c r="W13" i="2"/>
  <c r="W34" i="2"/>
  <c r="W37" i="2"/>
  <c r="W49" i="2"/>
  <c r="P27" i="2"/>
  <c r="W61" i="2"/>
  <c r="P99" i="2"/>
  <c r="P15" i="2"/>
  <c r="P87" i="2"/>
  <c r="P75" i="2"/>
  <c r="P63" i="2"/>
  <c r="P16" i="2"/>
  <c r="W85" i="2"/>
  <c r="P51" i="2"/>
  <c r="P80" i="2"/>
  <c r="P39" i="2"/>
  <c r="W88" i="2"/>
  <c r="V25" i="2"/>
  <c r="P56" i="2"/>
  <c r="W103" i="2"/>
  <c r="W46" i="2" l="1"/>
  <c r="W10" i="2"/>
  <c r="W94" i="2"/>
  <c r="W22" i="2"/>
  <c r="W25" i="2"/>
  <c r="G59" i="2" l="1"/>
  <c r="G70" i="2"/>
  <c r="G104" i="2"/>
  <c r="G94" i="2"/>
  <c r="G75" i="2"/>
  <c r="G101" i="2"/>
  <c r="G107" i="2"/>
  <c r="G83" i="2"/>
  <c r="G60" i="2"/>
  <c r="G95" i="2"/>
  <c r="G86" i="2"/>
  <c r="G55" i="2"/>
  <c r="G89" i="2"/>
  <c r="G105" i="2"/>
  <c r="G69" i="2"/>
  <c r="G64" i="2"/>
  <c r="G80" i="2"/>
  <c r="G81" i="2"/>
  <c r="G66" i="2"/>
  <c r="G57" i="2"/>
  <c r="G79" i="2"/>
  <c r="G67" i="2"/>
  <c r="G93" i="2"/>
  <c r="G76" i="2"/>
  <c r="G103" i="2"/>
  <c r="G91" i="2"/>
  <c r="G90" i="2"/>
  <c r="G63" i="2"/>
  <c r="G96" i="2"/>
  <c r="G97" i="2"/>
  <c r="G74" i="2"/>
  <c r="G62" i="2"/>
  <c r="G98" i="2"/>
  <c r="G78" i="2"/>
  <c r="G77" i="2"/>
  <c r="G102" i="2"/>
  <c r="G85" i="2"/>
  <c r="G87" i="2"/>
  <c r="G82" i="2"/>
  <c r="G58" i="2"/>
  <c r="G68" i="2"/>
  <c r="G71" i="2"/>
  <c r="G84" i="2"/>
  <c r="G73" i="2"/>
  <c r="G54" i="2"/>
  <c r="G65" i="2"/>
  <c r="G61" i="2"/>
  <c r="G72" i="2"/>
  <c r="G100" i="2"/>
  <c r="G56" i="2"/>
  <c r="G92" i="2"/>
  <c r="G88" i="2"/>
  <c r="G108" i="2"/>
  <c r="G106" i="2"/>
  <c r="G99" i="2"/>
</calcChain>
</file>

<file path=xl/sharedStrings.xml><?xml version="1.0" encoding="utf-8"?>
<sst xmlns="http://schemas.openxmlformats.org/spreadsheetml/2006/main" count="239" uniqueCount="94">
  <si>
    <t>Well Information</t>
  </si>
  <si>
    <t>Well ID Plate Number:</t>
  </si>
  <si>
    <t>Well Tag Number:</t>
  </si>
  <si>
    <t>Well Name:</t>
  </si>
  <si>
    <t>Test Information</t>
  </si>
  <si>
    <t>Type of test (step test, constant rate test):</t>
  </si>
  <si>
    <t>Datalogger water level measurements?:</t>
  </si>
  <si>
    <t>Aquifer Information</t>
  </si>
  <si>
    <t>Aquifer Number:</t>
  </si>
  <si>
    <t>t/t'</t>
  </si>
  <si>
    <t>Water Level (m)</t>
  </si>
  <si>
    <t>Pumped Well Data</t>
  </si>
  <si>
    <t>SWL (m):</t>
  </si>
  <si>
    <t>WELL, TEST, AQUIFER INFORMATION FOR PUMPING WELL</t>
  </si>
  <si>
    <t>Well Location :</t>
  </si>
  <si>
    <t>SWL at start of test (m):</t>
  </si>
  <si>
    <t>Date of start of test (yyyy-mm-dd):</t>
  </si>
  <si>
    <t>Time since pumping started, t (min)</t>
  </si>
  <si>
    <t>Time since pumping stopped, t' (min)</t>
  </si>
  <si>
    <t>Pumping rate, Q (USgpm)</t>
  </si>
  <si>
    <t>Water Level (ft)</t>
  </si>
  <si>
    <t>Pumping rate, Q (L/s)</t>
  </si>
  <si>
    <t>Reference datum for water level measurements (top of production casing):</t>
  </si>
  <si>
    <t>Pumping Rate, Q (m3/day)</t>
  </si>
  <si>
    <t>Aquifer Type:</t>
  </si>
  <si>
    <t>UTM Zone (easting, northing):</t>
  </si>
  <si>
    <t>Was a step-drawdown test performed before the constant rate test?</t>
  </si>
  <si>
    <t>Average Pumping Rate (m3/day):</t>
  </si>
  <si>
    <t>Well Casing Inside Diameter (mm):</t>
  </si>
  <si>
    <t>Extended Drawdown (m)</t>
  </si>
  <si>
    <t>Drawdown or Residual Drawdown (m)</t>
  </si>
  <si>
    <t>constant rate test</t>
  </si>
  <si>
    <t>Equations</t>
  </si>
  <si>
    <t>T = ( Q * W (u) ) / ( 4 * pi * s )</t>
  </si>
  <si>
    <t>T = ( 2.3 * Q ) / ( 4 * pi * slope )</t>
  </si>
  <si>
    <t>Variables</t>
  </si>
  <si>
    <t>Match Point</t>
  </si>
  <si>
    <t>m</t>
  </si>
  <si>
    <t>s (Drawdown)</t>
  </si>
  <si>
    <t>Q (Discharge Rate)</t>
  </si>
  <si>
    <t>r (Radius)</t>
  </si>
  <si>
    <t>W(u)</t>
  </si>
  <si>
    <t>to (Intercept Time)</t>
  </si>
  <si>
    <t>1/u</t>
  </si>
  <si>
    <t>t (time)</t>
  </si>
  <si>
    <t>Q ((Discharge Rate)</t>
  </si>
  <si>
    <t>T (Transmissivity)</t>
  </si>
  <si>
    <t>-</t>
  </si>
  <si>
    <t>min</t>
  </si>
  <si>
    <t>m3/day</t>
  </si>
  <si>
    <t>N/A</t>
  </si>
  <si>
    <t>Slope is for 1 log10 cycle of time</t>
  </si>
  <si>
    <t>m2/day</t>
  </si>
  <si>
    <t>slope (ds/dlog(t))</t>
  </si>
  <si>
    <t>WPID:</t>
  </si>
  <si>
    <t>Aquifer Hydraulic Paramaters</t>
  </si>
  <si>
    <t>Well Hydraulic Paramaters</t>
  </si>
  <si>
    <t>Cooper-Jacob Straight Line Method</t>
  </si>
  <si>
    <t>Theis Curve-Matching Method</t>
  </si>
  <si>
    <t>Theis Recovery Method</t>
  </si>
  <si>
    <t>100 Day DD</t>
  </si>
  <si>
    <t>Q100</t>
  </si>
  <si>
    <t>Note: Taken from radial flow time segment</t>
  </si>
  <si>
    <t>(t'=[122,162])</t>
  </si>
  <si>
    <t>(t=[301,697])</t>
  </si>
  <si>
    <t>Q100 = SAD*SC = 0.7*Available DD*Q/100 Day DD</t>
  </si>
  <si>
    <t>Well Depth</t>
  </si>
  <si>
    <t>SWL</t>
  </si>
  <si>
    <t>Available DD = Well Depth - SWL - Pump Submergence</t>
  </si>
  <si>
    <t>Long Term Yield (100 day method)</t>
  </si>
  <si>
    <t>No</t>
  </si>
  <si>
    <t>Aquifer Lithology</t>
  </si>
  <si>
    <t>Depth to upper-most water bearing fracture (m)</t>
  </si>
  <si>
    <t>Mill Bay, BC</t>
  </si>
  <si>
    <r>
      <t>Ds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</si>
  <si>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</si>
  <si>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2</t>
    </r>
  </si>
  <si>
    <r>
      <t>Ds</t>
    </r>
    <r>
      <rPr>
        <b/>
        <vertAlign val="subscript"/>
        <sz val="11"/>
        <rFont val="Calibri"/>
        <family val="2"/>
        <scheme val="minor"/>
      </rPr>
      <t>2</t>
    </r>
  </si>
  <si>
    <r>
      <t>D(t/t')</t>
    </r>
    <r>
      <rPr>
        <b/>
        <vertAlign val="subscript"/>
        <sz val="11"/>
        <rFont val="Calibri"/>
        <family val="2"/>
        <scheme val="minor"/>
      </rPr>
      <t>1</t>
    </r>
  </si>
  <si>
    <r>
      <t>D(t/t')</t>
    </r>
    <r>
      <rPr>
        <b/>
        <vertAlign val="subscript"/>
        <sz val="11"/>
        <rFont val="Calibri"/>
        <family val="2"/>
        <scheme val="minor"/>
      </rPr>
      <t>2</t>
    </r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</si>
  <si>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s/d(t/t')</t>
    </r>
    <r>
      <rPr>
        <b/>
        <vertAlign val="superscript"/>
        <sz val="11"/>
        <rFont val="Calibri"/>
        <family val="2"/>
        <scheme val="minor"/>
      </rPr>
      <t>2</t>
    </r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</si>
  <si>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s/dt</t>
    </r>
    <r>
      <rPr>
        <b/>
        <vertAlign val="superscript"/>
        <sz val="11"/>
        <rFont val="Calibri"/>
        <family val="2"/>
        <scheme val="minor"/>
      </rPr>
      <t>2</t>
    </r>
  </si>
  <si>
    <t>ds/dt  (L-Spacing = 3)</t>
  </si>
  <si>
    <t>ds/d(t/t')  (L-Spacing = 3)</t>
  </si>
  <si>
    <t xml:space="preserve">ds/dt </t>
  </si>
  <si>
    <t>ln(t)</t>
  </si>
  <si>
    <t>ln(t/t')</t>
  </si>
  <si>
    <t xml:space="preserve">ds/d(t/t') </t>
  </si>
  <si>
    <t>Derivative is very noisy due to the excess of measuments. Derivative will be easier to interpret with a  greater L-spacing inverval (3 was chosen)</t>
  </si>
  <si>
    <t>yes</t>
  </si>
  <si>
    <t>Fractured Crystalline Bedrock</t>
  </si>
  <si>
    <t>West Coast Crystalline Complex</t>
  </si>
  <si>
    <t>Fracture depth</t>
  </si>
  <si>
    <t>Noowick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</si>
</sst>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"/>
    <numFmt numFmtId="166" formatCode="0.000"/>
  </numFmts>
  <fonts count="20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eneva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4"/>
      <name val="Calibri"/>
      <family val="2"/>
      <scheme val="minor"/>
    </font>
    <font>
      <b/>
      <u/>
      <sz val="12"/>
      <name val="Arial"/>
      <family val="2"/>
    </font>
    <font>
      <sz val="10"/>
      <name val="Symbol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vertAlign val="superscript"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166" fontId="0" fillId="0" borderId="0" xfId="0" applyNumberFormat="1" applyAlignment="1">
      <alignment horizontal="center"/>
    </xf>
    <xf numFmtId="0" fontId="5" fillId="0" borderId="0" xfId="0" quotePrefix="1" applyFont="1" applyAlignment="1">
      <alignment horizontal="center"/>
    </xf>
    <xf numFmtId="0" fontId="8" fillId="3" borderId="0" xfId="0" applyFont="1" applyFill="1" applyAlignment="1">
      <alignment wrapText="1"/>
    </xf>
    <xf numFmtId="166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6" fillId="0" borderId="0" xfId="0" applyFont="1"/>
    <xf numFmtId="0" fontId="3" fillId="0" borderId="0" xfId="0" applyFont="1"/>
    <xf numFmtId="0" fontId="12" fillId="0" borderId="0" xfId="0" applyFont="1"/>
    <xf numFmtId="0" fontId="5" fillId="4" borderId="0" xfId="0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5" fillId="4" borderId="0" xfId="0" quotePrefix="1" applyFont="1" applyFill="1" applyAlignment="1">
      <alignment horizontal="center"/>
    </xf>
    <xf numFmtId="0" fontId="9" fillId="0" borderId="0" xfId="0" applyFont="1"/>
    <xf numFmtId="0" fontId="10" fillId="0" borderId="0" xfId="2"/>
    <xf numFmtId="0" fontId="13" fillId="0" borderId="0" xfId="2" applyFont="1"/>
    <xf numFmtId="0" fontId="10" fillId="0" borderId="1" xfId="2" applyBorder="1"/>
    <xf numFmtId="0" fontId="10" fillId="0" borderId="2" xfId="2" applyBorder="1"/>
    <xf numFmtId="0" fontId="10" fillId="0" borderId="3" xfId="2" applyBorder="1"/>
    <xf numFmtId="0" fontId="10" fillId="0" borderId="4" xfId="2" applyBorder="1"/>
    <xf numFmtId="0" fontId="10" fillId="0" borderId="5" xfId="2" applyBorder="1"/>
    <xf numFmtId="0" fontId="15" fillId="0" borderId="0" xfId="2" applyFont="1"/>
    <xf numFmtId="0" fontId="16" fillId="0" borderId="0" xfId="2" applyFont="1"/>
    <xf numFmtId="0" fontId="11" fillId="0" borderId="0" xfId="2" applyFont="1"/>
    <xf numFmtId="0" fontId="10" fillId="0" borderId="6" xfId="2" applyBorder="1"/>
    <xf numFmtId="0" fontId="10" fillId="0" borderId="7" xfId="2" applyBorder="1"/>
    <xf numFmtId="0" fontId="10" fillId="0" borderId="8" xfId="2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18" fillId="0" borderId="0" xfId="0" applyFont="1"/>
    <xf numFmtId="166" fontId="0" fillId="0" borderId="9" xfId="0" applyNumberFormat="1" applyBorder="1" applyAlignment="1">
      <alignment horizontal="center"/>
    </xf>
    <xf numFmtId="0" fontId="14" fillId="0" borderId="0" xfId="2" applyFont="1"/>
    <xf numFmtId="0" fontId="0" fillId="0" borderId="0" xfId="0" applyAlignment="1">
      <alignment wrapText="1"/>
    </xf>
    <xf numFmtId="0" fontId="5" fillId="0" borderId="0" xfId="1" applyFont="1" applyAlignment="1">
      <alignment horizontal="center" wrapText="1"/>
    </xf>
    <xf numFmtId="0" fontId="5" fillId="0" borderId="0" xfId="0" applyFont="1"/>
    <xf numFmtId="165" fontId="5" fillId="0" borderId="0" xfId="1" applyNumberFormat="1" applyFont="1" applyAlignment="1">
      <alignment horizontal="center" wrapText="1"/>
    </xf>
    <xf numFmtId="1" fontId="5" fillId="0" borderId="0" xfId="1" applyNumberFormat="1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left"/>
    </xf>
    <xf numFmtId="0" fontId="19" fillId="0" borderId="0" xfId="0" applyFont="1"/>
    <xf numFmtId="166" fontId="0" fillId="0" borderId="9" xfId="0" applyNumberFormat="1" applyBorder="1"/>
    <xf numFmtId="166" fontId="3" fillId="4" borderId="0" xfId="0" applyNumberFormat="1" applyFont="1" applyFill="1" applyAlignment="1">
      <alignment horizontal="center"/>
    </xf>
    <xf numFmtId="0" fontId="0" fillId="6" borderId="0" xfId="0" applyFill="1"/>
    <xf numFmtId="2" fontId="6" fillId="6" borderId="0" xfId="0" applyNumberFormat="1" applyFont="1" applyFill="1"/>
    <xf numFmtId="0" fontId="10" fillId="6" borderId="9" xfId="2" applyFill="1" applyBorder="1" applyAlignment="1">
      <alignment horizontal="center"/>
    </xf>
    <xf numFmtId="2" fontId="10" fillId="6" borderId="9" xfId="2" applyNumberFormat="1" applyFill="1" applyBorder="1" applyAlignment="1">
      <alignment horizontal="center"/>
    </xf>
    <xf numFmtId="0" fontId="6" fillId="6" borderId="9" xfId="0" applyFont="1" applyFill="1" applyBorder="1"/>
    <xf numFmtId="166" fontId="10" fillId="6" borderId="9" xfId="2" applyNumberFormat="1" applyFill="1" applyBorder="1" applyAlignment="1">
      <alignment horizontal="center"/>
    </xf>
    <xf numFmtId="166" fontId="0" fillId="6" borderId="9" xfId="0" applyNumberFormat="1" applyFill="1" applyBorder="1" applyAlignment="1">
      <alignment horizontal="center"/>
    </xf>
    <xf numFmtId="2" fontId="10" fillId="0" borderId="0" xfId="2" applyNumberFormat="1"/>
    <xf numFmtId="0" fontId="10" fillId="0" borderId="0" xfId="2" applyAlignment="1">
      <alignment horizontal="center"/>
    </xf>
    <xf numFmtId="2" fontId="10" fillId="0" borderId="0" xfId="2" applyNumberFormat="1" applyAlignment="1">
      <alignment horizontal="center"/>
    </xf>
    <xf numFmtId="166" fontId="10" fillId="0" borderId="0" xfId="2" applyNumberFormat="1" applyAlignment="1">
      <alignment horizontal="center"/>
    </xf>
    <xf numFmtId="1" fontId="10" fillId="0" borderId="0" xfId="2" applyNumberFormat="1" applyAlignment="1">
      <alignment horizontal="center"/>
    </xf>
    <xf numFmtId="166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10" fillId="6" borderId="0" xfId="2" applyFill="1" applyAlignment="1">
      <alignment horizontal="center"/>
    </xf>
    <xf numFmtId="2" fontId="10" fillId="6" borderId="0" xfId="2" applyNumberFormat="1" applyFill="1" applyAlignment="1">
      <alignment horizontal="center"/>
    </xf>
    <xf numFmtId="0" fontId="6" fillId="6" borderId="0" xfId="0" applyFont="1" applyFill="1"/>
    <xf numFmtId="166" fontId="10" fillId="6" borderId="0" xfId="2" applyNumberFormat="1" applyFill="1" applyAlignment="1">
      <alignment horizontal="center"/>
    </xf>
    <xf numFmtId="166" fontId="0" fillId="6" borderId="0" xfId="0" applyNumberFormat="1" applyFill="1" applyAlignment="1">
      <alignment horizontal="center"/>
    </xf>
    <xf numFmtId="0" fontId="10" fillId="5" borderId="0" xfId="2" applyFill="1" applyAlignment="1">
      <alignment horizontal="center"/>
    </xf>
    <xf numFmtId="2" fontId="10" fillId="5" borderId="0" xfId="2" applyNumberFormat="1" applyFill="1" applyAlignment="1">
      <alignment horizontal="center"/>
    </xf>
    <xf numFmtId="0" fontId="6" fillId="5" borderId="0" xfId="0" applyFont="1" applyFill="1"/>
    <xf numFmtId="166" fontId="10" fillId="5" borderId="0" xfId="2" applyNumberFormat="1" applyFill="1" applyAlignment="1">
      <alignment horizontal="center"/>
    </xf>
    <xf numFmtId="166" fontId="0" fillId="5" borderId="0" xfId="0" applyNumberFormat="1" applyFill="1" applyAlignment="1">
      <alignment horizontal="center"/>
    </xf>
    <xf numFmtId="166" fontId="10" fillId="0" borderId="0" xfId="2" applyNumberFormat="1"/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Water Level VS Time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: WPID 53503, 2019-08-14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Data'!$A$5:$A$211</c:f>
              <c:numCache>
                <c:formatCode>General</c:formatCode>
                <c:ptCount val="207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270</c:v>
                </c:pt>
                <c:pt idx="10">
                  <c:v>300</c:v>
                </c:pt>
                <c:pt idx="11">
                  <c:v>330</c:v>
                </c:pt>
                <c:pt idx="12">
                  <c:v>360</c:v>
                </c:pt>
                <c:pt idx="13">
                  <c:v>390</c:v>
                </c:pt>
                <c:pt idx="14">
                  <c:v>420</c:v>
                </c:pt>
                <c:pt idx="15">
                  <c:v>450</c:v>
                </c:pt>
                <c:pt idx="16">
                  <c:v>480</c:v>
                </c:pt>
                <c:pt idx="17">
                  <c:v>510</c:v>
                </c:pt>
                <c:pt idx="18">
                  <c:v>540</c:v>
                </c:pt>
                <c:pt idx="19">
                  <c:v>570</c:v>
                </c:pt>
                <c:pt idx="20">
                  <c:v>600</c:v>
                </c:pt>
                <c:pt idx="21">
                  <c:v>630</c:v>
                </c:pt>
                <c:pt idx="22">
                  <c:v>660</c:v>
                </c:pt>
                <c:pt idx="23">
                  <c:v>690</c:v>
                </c:pt>
                <c:pt idx="24">
                  <c:v>720</c:v>
                </c:pt>
                <c:pt idx="25">
                  <c:v>750</c:v>
                </c:pt>
                <c:pt idx="26">
                  <c:v>780</c:v>
                </c:pt>
                <c:pt idx="27">
                  <c:v>810</c:v>
                </c:pt>
                <c:pt idx="28">
                  <c:v>840</c:v>
                </c:pt>
                <c:pt idx="29">
                  <c:v>870</c:v>
                </c:pt>
                <c:pt idx="30">
                  <c:v>900</c:v>
                </c:pt>
                <c:pt idx="31">
                  <c:v>930</c:v>
                </c:pt>
                <c:pt idx="32">
                  <c:v>960</c:v>
                </c:pt>
                <c:pt idx="33">
                  <c:v>990</c:v>
                </c:pt>
                <c:pt idx="34">
                  <c:v>1020</c:v>
                </c:pt>
                <c:pt idx="35">
                  <c:v>1050</c:v>
                </c:pt>
                <c:pt idx="36">
                  <c:v>1080</c:v>
                </c:pt>
                <c:pt idx="37">
                  <c:v>1110</c:v>
                </c:pt>
                <c:pt idx="38">
                  <c:v>1140</c:v>
                </c:pt>
                <c:pt idx="39">
                  <c:v>1170</c:v>
                </c:pt>
                <c:pt idx="40">
                  <c:v>1200</c:v>
                </c:pt>
                <c:pt idx="41">
                  <c:v>1230</c:v>
                </c:pt>
                <c:pt idx="42">
                  <c:v>1260</c:v>
                </c:pt>
                <c:pt idx="43">
                  <c:v>1290</c:v>
                </c:pt>
                <c:pt idx="44">
                  <c:v>1320</c:v>
                </c:pt>
                <c:pt idx="45">
                  <c:v>1350</c:v>
                </c:pt>
                <c:pt idx="46">
                  <c:v>1380</c:v>
                </c:pt>
                <c:pt idx="47">
                  <c:v>1410</c:v>
                </c:pt>
                <c:pt idx="48">
                  <c:v>1440</c:v>
                </c:pt>
                <c:pt idx="49">
                  <c:v>1470</c:v>
                </c:pt>
                <c:pt idx="50">
                  <c:v>1500</c:v>
                </c:pt>
                <c:pt idx="51">
                  <c:v>1530</c:v>
                </c:pt>
                <c:pt idx="52">
                  <c:v>1560</c:v>
                </c:pt>
                <c:pt idx="53">
                  <c:v>1590</c:v>
                </c:pt>
                <c:pt idx="54">
                  <c:v>1620</c:v>
                </c:pt>
                <c:pt idx="55">
                  <c:v>1650</c:v>
                </c:pt>
                <c:pt idx="56">
                  <c:v>1680</c:v>
                </c:pt>
                <c:pt idx="57">
                  <c:v>1710</c:v>
                </c:pt>
                <c:pt idx="58">
                  <c:v>1740</c:v>
                </c:pt>
                <c:pt idx="59">
                  <c:v>1770</c:v>
                </c:pt>
                <c:pt idx="60">
                  <c:v>1800</c:v>
                </c:pt>
                <c:pt idx="61">
                  <c:v>1830</c:v>
                </c:pt>
                <c:pt idx="62">
                  <c:v>1860</c:v>
                </c:pt>
                <c:pt idx="63">
                  <c:v>1890</c:v>
                </c:pt>
                <c:pt idx="64">
                  <c:v>1920</c:v>
                </c:pt>
                <c:pt idx="65">
                  <c:v>1950</c:v>
                </c:pt>
                <c:pt idx="66">
                  <c:v>1980</c:v>
                </c:pt>
                <c:pt idx="67">
                  <c:v>2010</c:v>
                </c:pt>
                <c:pt idx="68">
                  <c:v>2040</c:v>
                </c:pt>
                <c:pt idx="69">
                  <c:v>2070</c:v>
                </c:pt>
                <c:pt idx="70">
                  <c:v>2100</c:v>
                </c:pt>
                <c:pt idx="71">
                  <c:v>2130</c:v>
                </c:pt>
                <c:pt idx="72">
                  <c:v>2160</c:v>
                </c:pt>
                <c:pt idx="73">
                  <c:v>2190</c:v>
                </c:pt>
                <c:pt idx="74">
                  <c:v>2220</c:v>
                </c:pt>
                <c:pt idx="75">
                  <c:v>2250</c:v>
                </c:pt>
                <c:pt idx="76">
                  <c:v>2280</c:v>
                </c:pt>
                <c:pt idx="77">
                  <c:v>2310</c:v>
                </c:pt>
                <c:pt idx="78">
                  <c:v>2340</c:v>
                </c:pt>
                <c:pt idx="79">
                  <c:v>2370</c:v>
                </c:pt>
                <c:pt idx="80">
                  <c:v>2400</c:v>
                </c:pt>
                <c:pt idx="81">
                  <c:v>2430</c:v>
                </c:pt>
                <c:pt idx="82">
                  <c:v>2460</c:v>
                </c:pt>
                <c:pt idx="83">
                  <c:v>2490</c:v>
                </c:pt>
                <c:pt idx="84">
                  <c:v>2520</c:v>
                </c:pt>
                <c:pt idx="85">
                  <c:v>2550</c:v>
                </c:pt>
                <c:pt idx="86">
                  <c:v>2580</c:v>
                </c:pt>
                <c:pt idx="87">
                  <c:v>2610</c:v>
                </c:pt>
                <c:pt idx="88">
                  <c:v>2640</c:v>
                </c:pt>
                <c:pt idx="89">
                  <c:v>2670</c:v>
                </c:pt>
                <c:pt idx="90">
                  <c:v>2700</c:v>
                </c:pt>
                <c:pt idx="91">
                  <c:v>2730</c:v>
                </c:pt>
                <c:pt idx="92">
                  <c:v>2760</c:v>
                </c:pt>
                <c:pt idx="93">
                  <c:v>2790</c:v>
                </c:pt>
                <c:pt idx="94">
                  <c:v>2820</c:v>
                </c:pt>
                <c:pt idx="95">
                  <c:v>2850</c:v>
                </c:pt>
                <c:pt idx="96">
                  <c:v>2880</c:v>
                </c:pt>
                <c:pt idx="97">
                  <c:v>2910</c:v>
                </c:pt>
                <c:pt idx="98">
                  <c:v>2940</c:v>
                </c:pt>
                <c:pt idx="99">
                  <c:v>2970</c:v>
                </c:pt>
                <c:pt idx="100">
                  <c:v>3000</c:v>
                </c:pt>
                <c:pt idx="101">
                  <c:v>3030</c:v>
                </c:pt>
                <c:pt idx="102">
                  <c:v>3060</c:v>
                </c:pt>
                <c:pt idx="103">
                  <c:v>3090</c:v>
                </c:pt>
              </c:numCache>
            </c:numRef>
          </c:xVal>
          <c:yVal>
            <c:numRef>
              <c:f>'Pumped Well Data'!$H$5:$H$211</c:f>
              <c:numCache>
                <c:formatCode>0.000</c:formatCode>
                <c:ptCount val="207"/>
                <c:pt idx="0">
                  <c:v>30.910499999999999</c:v>
                </c:pt>
                <c:pt idx="1">
                  <c:v>35.017499999999998</c:v>
                </c:pt>
                <c:pt idx="2">
                  <c:v>35.958799999999997</c:v>
                </c:pt>
                <c:pt idx="3">
                  <c:v>36.535399999999996</c:v>
                </c:pt>
                <c:pt idx="4">
                  <c:v>36.987099999999998</c:v>
                </c:pt>
                <c:pt idx="5">
                  <c:v>37.321099999999994</c:v>
                </c:pt>
                <c:pt idx="6">
                  <c:v>37.659799999999997</c:v>
                </c:pt>
                <c:pt idx="7">
                  <c:v>37.948799999999999</c:v>
                </c:pt>
                <c:pt idx="8">
                  <c:v>38.273999999999994</c:v>
                </c:pt>
                <c:pt idx="9">
                  <c:v>38.552799999999998</c:v>
                </c:pt>
                <c:pt idx="10">
                  <c:v>38.789099999999998</c:v>
                </c:pt>
                <c:pt idx="11">
                  <c:v>39.014699999999998</c:v>
                </c:pt>
                <c:pt idx="12">
                  <c:v>39.222599999999993</c:v>
                </c:pt>
                <c:pt idx="13">
                  <c:v>39.441799999999994</c:v>
                </c:pt>
                <c:pt idx="14">
                  <c:v>39.636699999999998</c:v>
                </c:pt>
                <c:pt idx="15">
                  <c:v>39.871499999999997</c:v>
                </c:pt>
                <c:pt idx="16">
                  <c:v>40.013199999999998</c:v>
                </c:pt>
                <c:pt idx="17">
                  <c:v>40.224899999999998</c:v>
                </c:pt>
                <c:pt idx="18">
                  <c:v>40.402799999999999</c:v>
                </c:pt>
                <c:pt idx="19">
                  <c:v>40.549099999999996</c:v>
                </c:pt>
                <c:pt idx="20">
                  <c:v>40.753499999999995</c:v>
                </c:pt>
                <c:pt idx="21">
                  <c:v>40.949699999999993</c:v>
                </c:pt>
                <c:pt idx="22">
                  <c:v>41.131599999999999</c:v>
                </c:pt>
                <c:pt idx="23">
                  <c:v>41.306499999999993</c:v>
                </c:pt>
                <c:pt idx="24">
                  <c:v>41.559999999999995</c:v>
                </c:pt>
                <c:pt idx="25">
                  <c:v>41.710299999999997</c:v>
                </c:pt>
                <c:pt idx="26">
                  <c:v>42.002599999999994</c:v>
                </c:pt>
                <c:pt idx="27">
                  <c:v>42.211499999999994</c:v>
                </c:pt>
                <c:pt idx="28">
                  <c:v>42.452799999999996</c:v>
                </c:pt>
                <c:pt idx="29">
                  <c:v>42.660599999999995</c:v>
                </c:pt>
                <c:pt idx="30">
                  <c:v>42.845399999999998</c:v>
                </c:pt>
                <c:pt idx="31">
                  <c:v>42.957599999999999</c:v>
                </c:pt>
                <c:pt idx="32">
                  <c:v>43.122399999999999</c:v>
                </c:pt>
                <c:pt idx="33">
                  <c:v>43.319399999999995</c:v>
                </c:pt>
                <c:pt idx="34">
                  <c:v>43.536999999999999</c:v>
                </c:pt>
                <c:pt idx="35">
                  <c:v>43.760099999999994</c:v>
                </c:pt>
                <c:pt idx="36">
                  <c:v>43.864999999999995</c:v>
                </c:pt>
                <c:pt idx="37">
                  <c:v>44.060799999999993</c:v>
                </c:pt>
                <c:pt idx="38">
                  <c:v>44.219499999999996</c:v>
                </c:pt>
                <c:pt idx="39">
                  <c:v>44.337999999999994</c:v>
                </c:pt>
                <c:pt idx="40">
                  <c:v>44.473599999999998</c:v>
                </c:pt>
                <c:pt idx="41">
                  <c:v>44.625499999999995</c:v>
                </c:pt>
                <c:pt idx="42">
                  <c:v>44.733299999999993</c:v>
                </c:pt>
                <c:pt idx="43">
                  <c:v>44.867699999999999</c:v>
                </c:pt>
                <c:pt idx="44">
                  <c:v>44.963199999999993</c:v>
                </c:pt>
                <c:pt idx="45">
                  <c:v>45.065399999999997</c:v>
                </c:pt>
                <c:pt idx="46">
                  <c:v>45.240699999999997</c:v>
                </c:pt>
                <c:pt idx="47">
                  <c:v>45.334999999999994</c:v>
                </c:pt>
                <c:pt idx="48">
                  <c:v>45.094899999999996</c:v>
                </c:pt>
                <c:pt idx="49">
                  <c:v>40.958599999999997</c:v>
                </c:pt>
                <c:pt idx="50">
                  <c:v>40.212799999999994</c:v>
                </c:pt>
                <c:pt idx="51">
                  <c:v>39.713799999999999</c:v>
                </c:pt>
                <c:pt idx="52">
                  <c:v>39.340299999999999</c:v>
                </c:pt>
                <c:pt idx="53">
                  <c:v>39.036199999999994</c:v>
                </c:pt>
                <c:pt idx="54">
                  <c:v>38.7746</c:v>
                </c:pt>
                <c:pt idx="55">
                  <c:v>38.548099999999998</c:v>
                </c:pt>
                <c:pt idx="56">
                  <c:v>38.349299999999999</c:v>
                </c:pt>
                <c:pt idx="57">
                  <c:v>38.167299999999997</c:v>
                </c:pt>
                <c:pt idx="58">
                  <c:v>37.997999999999998</c:v>
                </c:pt>
                <c:pt idx="59">
                  <c:v>37.842699999999994</c:v>
                </c:pt>
                <c:pt idx="60">
                  <c:v>37.701299999999996</c:v>
                </c:pt>
                <c:pt idx="61">
                  <c:v>37.569399999999995</c:v>
                </c:pt>
                <c:pt idx="62">
                  <c:v>37.440499999999993</c:v>
                </c:pt>
                <c:pt idx="63">
                  <c:v>37.323099999999997</c:v>
                </c:pt>
                <c:pt idx="64">
                  <c:v>37.206199999999995</c:v>
                </c:pt>
                <c:pt idx="65">
                  <c:v>37.094199999999994</c:v>
                </c:pt>
                <c:pt idx="66">
                  <c:v>36.992699999999999</c:v>
                </c:pt>
                <c:pt idx="67">
                  <c:v>36.890499999999996</c:v>
                </c:pt>
                <c:pt idx="68">
                  <c:v>36.794499999999999</c:v>
                </c:pt>
                <c:pt idx="69">
                  <c:v>36.699599999999997</c:v>
                </c:pt>
                <c:pt idx="70">
                  <c:v>36.612699999999997</c:v>
                </c:pt>
                <c:pt idx="71">
                  <c:v>36.525099999999995</c:v>
                </c:pt>
                <c:pt idx="72">
                  <c:v>36.442599999999999</c:v>
                </c:pt>
                <c:pt idx="73">
                  <c:v>36.361399999999996</c:v>
                </c:pt>
                <c:pt idx="74">
                  <c:v>36.283199999999994</c:v>
                </c:pt>
                <c:pt idx="75">
                  <c:v>36.207799999999999</c:v>
                </c:pt>
                <c:pt idx="76">
                  <c:v>36.132999999999996</c:v>
                </c:pt>
                <c:pt idx="77">
                  <c:v>36.063199999999995</c:v>
                </c:pt>
                <c:pt idx="78">
                  <c:v>35.994899999999994</c:v>
                </c:pt>
                <c:pt idx="79">
                  <c:v>35.932599999999994</c:v>
                </c:pt>
                <c:pt idx="80">
                  <c:v>35.867199999999997</c:v>
                </c:pt>
                <c:pt idx="81">
                  <c:v>35.805899999999994</c:v>
                </c:pt>
                <c:pt idx="82">
                  <c:v>35.742999999999995</c:v>
                </c:pt>
                <c:pt idx="83">
                  <c:v>35.687499999999993</c:v>
                </c:pt>
                <c:pt idx="84">
                  <c:v>35.633199999999995</c:v>
                </c:pt>
                <c:pt idx="85">
                  <c:v>35.604699999999994</c:v>
                </c:pt>
                <c:pt idx="86">
                  <c:v>35.593799999999995</c:v>
                </c:pt>
                <c:pt idx="87">
                  <c:v>35.546299999999995</c:v>
                </c:pt>
                <c:pt idx="88">
                  <c:v>35.535499999999999</c:v>
                </c:pt>
                <c:pt idx="89">
                  <c:v>35.439499999999995</c:v>
                </c:pt>
                <c:pt idx="90">
                  <c:v>35.418899999999994</c:v>
                </c:pt>
                <c:pt idx="91">
                  <c:v>35.401699999999998</c:v>
                </c:pt>
                <c:pt idx="92">
                  <c:v>35.353699999999996</c:v>
                </c:pt>
                <c:pt idx="93">
                  <c:v>35.304899999999996</c:v>
                </c:pt>
                <c:pt idx="94">
                  <c:v>35.258599999999994</c:v>
                </c:pt>
                <c:pt idx="95">
                  <c:v>35.210899999999995</c:v>
                </c:pt>
                <c:pt idx="96">
                  <c:v>35.165599999999998</c:v>
                </c:pt>
                <c:pt idx="97">
                  <c:v>35.123099999999994</c:v>
                </c:pt>
                <c:pt idx="98">
                  <c:v>35.078599999999994</c:v>
                </c:pt>
                <c:pt idx="99">
                  <c:v>35.032599999999995</c:v>
                </c:pt>
                <c:pt idx="100">
                  <c:v>34.991499999999995</c:v>
                </c:pt>
                <c:pt idx="101">
                  <c:v>34.951499999999996</c:v>
                </c:pt>
                <c:pt idx="102">
                  <c:v>34.908399999999993</c:v>
                </c:pt>
                <c:pt idx="103">
                  <c:v>34.869399999999999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87-4EA8-905B-1C894B5DA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Water Level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Van der Kamp Method</a:t>
            </a:r>
            <a:r>
              <a:rPr lang="en-US" sz="1400" b="0" i="0" u="none" strike="noStrike" baseline="0">
                <a:solidFill>
                  <a:sysClr val="windowText" lastClr="000000"/>
                </a:solidFill>
                <a:effectLst/>
              </a:rPr>
              <a:t>: WPID 53503, 2019-08-14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1130267858729848"/>
          <c:y val="5.7032555709654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Extended Drawdown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Data'!$A$54:$A$108</c:f>
              <c:numCache>
                <c:formatCode>General</c:formatCode>
                <c:ptCount val="55"/>
                <c:pt idx="0">
                  <c:v>1470</c:v>
                </c:pt>
                <c:pt idx="1">
                  <c:v>1500</c:v>
                </c:pt>
                <c:pt idx="2">
                  <c:v>1530</c:v>
                </c:pt>
                <c:pt idx="3">
                  <c:v>1560</c:v>
                </c:pt>
                <c:pt idx="4">
                  <c:v>1590</c:v>
                </c:pt>
                <c:pt idx="5">
                  <c:v>1620</c:v>
                </c:pt>
                <c:pt idx="6">
                  <c:v>1650</c:v>
                </c:pt>
                <c:pt idx="7">
                  <c:v>1680</c:v>
                </c:pt>
                <c:pt idx="8">
                  <c:v>1710</c:v>
                </c:pt>
                <c:pt idx="9">
                  <c:v>1740</c:v>
                </c:pt>
                <c:pt idx="10">
                  <c:v>1770</c:v>
                </c:pt>
                <c:pt idx="11">
                  <c:v>1800</c:v>
                </c:pt>
                <c:pt idx="12">
                  <c:v>1830</c:v>
                </c:pt>
                <c:pt idx="13">
                  <c:v>1860</c:v>
                </c:pt>
                <c:pt idx="14">
                  <c:v>1890</c:v>
                </c:pt>
                <c:pt idx="15">
                  <c:v>1920</c:v>
                </c:pt>
                <c:pt idx="16">
                  <c:v>1950</c:v>
                </c:pt>
                <c:pt idx="17">
                  <c:v>1980</c:v>
                </c:pt>
                <c:pt idx="18">
                  <c:v>2010</c:v>
                </c:pt>
                <c:pt idx="19">
                  <c:v>2040</c:v>
                </c:pt>
                <c:pt idx="20">
                  <c:v>2070</c:v>
                </c:pt>
                <c:pt idx="21">
                  <c:v>2100</c:v>
                </c:pt>
                <c:pt idx="22">
                  <c:v>2130</c:v>
                </c:pt>
                <c:pt idx="23">
                  <c:v>2160</c:v>
                </c:pt>
                <c:pt idx="24">
                  <c:v>2190</c:v>
                </c:pt>
                <c:pt idx="25">
                  <c:v>2220</c:v>
                </c:pt>
                <c:pt idx="26">
                  <c:v>2250</c:v>
                </c:pt>
                <c:pt idx="27">
                  <c:v>2280</c:v>
                </c:pt>
                <c:pt idx="28">
                  <c:v>2310</c:v>
                </c:pt>
                <c:pt idx="29">
                  <c:v>2340</c:v>
                </c:pt>
                <c:pt idx="30">
                  <c:v>2370</c:v>
                </c:pt>
                <c:pt idx="31">
                  <c:v>2400</c:v>
                </c:pt>
                <c:pt idx="32">
                  <c:v>2430</c:v>
                </c:pt>
                <c:pt idx="33">
                  <c:v>2460</c:v>
                </c:pt>
                <c:pt idx="34">
                  <c:v>2490</c:v>
                </c:pt>
                <c:pt idx="35">
                  <c:v>2520</c:v>
                </c:pt>
                <c:pt idx="36">
                  <c:v>2550</c:v>
                </c:pt>
                <c:pt idx="37">
                  <c:v>2580</c:v>
                </c:pt>
                <c:pt idx="38">
                  <c:v>2610</c:v>
                </c:pt>
                <c:pt idx="39">
                  <c:v>2640</c:v>
                </c:pt>
                <c:pt idx="40">
                  <c:v>2670</c:v>
                </c:pt>
                <c:pt idx="41">
                  <c:v>2700</c:v>
                </c:pt>
                <c:pt idx="42">
                  <c:v>2730</c:v>
                </c:pt>
                <c:pt idx="43">
                  <c:v>2760</c:v>
                </c:pt>
                <c:pt idx="44">
                  <c:v>2790</c:v>
                </c:pt>
                <c:pt idx="45">
                  <c:v>2820</c:v>
                </c:pt>
                <c:pt idx="46">
                  <c:v>2850</c:v>
                </c:pt>
                <c:pt idx="47">
                  <c:v>2880</c:v>
                </c:pt>
                <c:pt idx="48">
                  <c:v>2910</c:v>
                </c:pt>
                <c:pt idx="49">
                  <c:v>2940</c:v>
                </c:pt>
                <c:pt idx="50">
                  <c:v>2970</c:v>
                </c:pt>
                <c:pt idx="51">
                  <c:v>3000</c:v>
                </c:pt>
                <c:pt idx="52">
                  <c:v>3030</c:v>
                </c:pt>
                <c:pt idx="53">
                  <c:v>3060</c:v>
                </c:pt>
                <c:pt idx="54">
                  <c:v>3090</c:v>
                </c:pt>
              </c:numCache>
            </c:numRef>
          </c:xVal>
          <c:yVal>
            <c:numRef>
              <c:f>'Pumped Well Data'!$J$54:$J$108</c:f>
              <c:numCache>
                <c:formatCode>0.000</c:formatCode>
                <c:ptCount val="55"/>
                <c:pt idx="0">
                  <c:v>14.155099999999997</c:v>
                </c:pt>
                <c:pt idx="1">
                  <c:v>14.350599999999993</c:v>
                </c:pt>
                <c:pt idx="2">
                  <c:v>14.428199999999997</c:v>
                </c:pt>
                <c:pt idx="3">
                  <c:v>14.506399999999999</c:v>
                </c:pt>
                <c:pt idx="4">
                  <c:v>14.53629999999999</c:v>
                </c:pt>
                <c:pt idx="5">
                  <c:v>14.613399999999999</c:v>
                </c:pt>
                <c:pt idx="6">
                  <c:v>14.675899999999999</c:v>
                </c:pt>
                <c:pt idx="7">
                  <c:v>14.802299999999995</c:v>
                </c:pt>
                <c:pt idx="8">
                  <c:v>14.899099999999997</c:v>
                </c:pt>
                <c:pt idx="9">
                  <c:v>14.966099999999997</c:v>
                </c:pt>
                <c:pt idx="10">
                  <c:v>15.036399999999993</c:v>
                </c:pt>
                <c:pt idx="11">
                  <c:v>15.102899999999991</c:v>
                </c:pt>
                <c:pt idx="12">
                  <c:v>15.19019999999999</c:v>
                </c:pt>
                <c:pt idx="13">
                  <c:v>15.256199999999993</c:v>
                </c:pt>
                <c:pt idx="14">
                  <c:v>15.373599999999996</c:v>
                </c:pt>
                <c:pt idx="15">
                  <c:v>15.398399999999995</c:v>
                </c:pt>
                <c:pt idx="16">
                  <c:v>15.498099999999994</c:v>
                </c:pt>
                <c:pt idx="17">
                  <c:v>15.5745</c:v>
                </c:pt>
                <c:pt idx="18">
                  <c:v>15.618599999999994</c:v>
                </c:pt>
                <c:pt idx="19">
                  <c:v>15.726999999999997</c:v>
                </c:pt>
                <c:pt idx="20">
                  <c:v>15.828299999999992</c:v>
                </c:pt>
                <c:pt idx="21">
                  <c:v>15.923299999999998</c:v>
                </c:pt>
                <c:pt idx="22">
                  <c:v>16.01059999999999</c:v>
                </c:pt>
                <c:pt idx="23">
                  <c:v>16.181599999999996</c:v>
                </c:pt>
                <c:pt idx="24">
                  <c:v>16.250699999999995</c:v>
                </c:pt>
                <c:pt idx="25">
                  <c:v>16.46479999999999</c:v>
                </c:pt>
                <c:pt idx="26">
                  <c:v>16.598299999999995</c:v>
                </c:pt>
                <c:pt idx="27">
                  <c:v>16.764799999999994</c:v>
                </c:pt>
                <c:pt idx="28">
                  <c:v>16.902799999999992</c:v>
                </c:pt>
                <c:pt idx="29">
                  <c:v>17.019299999999994</c:v>
                </c:pt>
                <c:pt idx="30">
                  <c:v>17.069199999999995</c:v>
                </c:pt>
                <c:pt idx="31">
                  <c:v>17.168599999999998</c:v>
                </c:pt>
                <c:pt idx="32">
                  <c:v>17.304299999999991</c:v>
                </c:pt>
                <c:pt idx="33">
                  <c:v>17.458999999999996</c:v>
                </c:pt>
                <c:pt idx="34">
                  <c:v>17.626599999999989</c:v>
                </c:pt>
                <c:pt idx="35">
                  <c:v>17.677199999999992</c:v>
                </c:pt>
                <c:pt idx="36">
                  <c:v>17.844499999999989</c:v>
                </c:pt>
                <c:pt idx="37">
                  <c:v>17.992299999999993</c:v>
                </c:pt>
                <c:pt idx="38">
                  <c:v>18.063299999999991</c:v>
                </c:pt>
                <c:pt idx="39">
                  <c:v>18.188099999999999</c:v>
                </c:pt>
                <c:pt idx="40">
                  <c:v>18.243999999999993</c:v>
                </c:pt>
                <c:pt idx="41">
                  <c:v>18.331199999999988</c:v>
                </c:pt>
                <c:pt idx="42">
                  <c:v>18.448399999999999</c:v>
                </c:pt>
                <c:pt idx="43">
                  <c:v>18.495899999999992</c:v>
                </c:pt>
                <c:pt idx="44">
                  <c:v>18.549299999999995</c:v>
                </c:pt>
                <c:pt idx="45">
                  <c:v>18.678299999999993</c:v>
                </c:pt>
                <c:pt idx="46">
                  <c:v>18.724899999999991</c:v>
                </c:pt>
                <c:pt idx="47">
                  <c:v>18.439499999999995</c:v>
                </c:pt>
                <c:pt idx="48">
                  <c:v>18.367699999999992</c:v>
                </c:pt>
                <c:pt idx="49">
                  <c:v>18.518699999999988</c:v>
                </c:pt>
                <c:pt idx="50">
                  <c:v>18.550299999999993</c:v>
                </c:pt>
                <c:pt idx="51">
                  <c:v>18.587399999999995</c:v>
                </c:pt>
                <c:pt idx="52">
                  <c:v>18.577299999999987</c:v>
                </c:pt>
                <c:pt idx="53">
                  <c:v>18.611299999999993</c:v>
                </c:pt>
                <c:pt idx="54">
                  <c:v>18.634799999999998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E3-428A-AB05-D3685151CE9C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Data'!$A$5:$A$211</c:f>
              <c:numCache>
                <c:formatCode>General</c:formatCode>
                <c:ptCount val="207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270</c:v>
                </c:pt>
                <c:pt idx="10">
                  <c:v>300</c:v>
                </c:pt>
                <c:pt idx="11">
                  <c:v>330</c:v>
                </c:pt>
                <c:pt idx="12">
                  <c:v>360</c:v>
                </c:pt>
                <c:pt idx="13">
                  <c:v>390</c:v>
                </c:pt>
                <c:pt idx="14">
                  <c:v>420</c:v>
                </c:pt>
                <c:pt idx="15">
                  <c:v>450</c:v>
                </c:pt>
                <c:pt idx="16">
                  <c:v>480</c:v>
                </c:pt>
                <c:pt idx="17">
                  <c:v>510</c:v>
                </c:pt>
                <c:pt idx="18">
                  <c:v>540</c:v>
                </c:pt>
                <c:pt idx="19">
                  <c:v>570</c:v>
                </c:pt>
                <c:pt idx="20">
                  <c:v>600</c:v>
                </c:pt>
                <c:pt idx="21">
                  <c:v>630</c:v>
                </c:pt>
                <c:pt idx="22">
                  <c:v>660</c:v>
                </c:pt>
                <c:pt idx="23">
                  <c:v>690</c:v>
                </c:pt>
                <c:pt idx="24">
                  <c:v>720</c:v>
                </c:pt>
                <c:pt idx="25">
                  <c:v>750</c:v>
                </c:pt>
                <c:pt idx="26">
                  <c:v>780</c:v>
                </c:pt>
                <c:pt idx="27">
                  <c:v>810</c:v>
                </c:pt>
                <c:pt idx="28">
                  <c:v>840</c:v>
                </c:pt>
                <c:pt idx="29">
                  <c:v>870</c:v>
                </c:pt>
                <c:pt idx="30">
                  <c:v>900</c:v>
                </c:pt>
                <c:pt idx="31">
                  <c:v>930</c:v>
                </c:pt>
                <c:pt idx="32">
                  <c:v>960</c:v>
                </c:pt>
                <c:pt idx="33">
                  <c:v>990</c:v>
                </c:pt>
                <c:pt idx="34">
                  <c:v>1020</c:v>
                </c:pt>
                <c:pt idx="35">
                  <c:v>1050</c:v>
                </c:pt>
                <c:pt idx="36">
                  <c:v>1080</c:v>
                </c:pt>
                <c:pt idx="37">
                  <c:v>1110</c:v>
                </c:pt>
                <c:pt idx="38">
                  <c:v>1140</c:v>
                </c:pt>
                <c:pt idx="39">
                  <c:v>1170</c:v>
                </c:pt>
                <c:pt idx="40">
                  <c:v>1200</c:v>
                </c:pt>
                <c:pt idx="41">
                  <c:v>1230</c:v>
                </c:pt>
                <c:pt idx="42">
                  <c:v>1260</c:v>
                </c:pt>
                <c:pt idx="43">
                  <c:v>1290</c:v>
                </c:pt>
                <c:pt idx="44">
                  <c:v>1320</c:v>
                </c:pt>
                <c:pt idx="45">
                  <c:v>1350</c:v>
                </c:pt>
                <c:pt idx="46">
                  <c:v>1380</c:v>
                </c:pt>
                <c:pt idx="47">
                  <c:v>1410</c:v>
                </c:pt>
                <c:pt idx="48">
                  <c:v>1440</c:v>
                </c:pt>
                <c:pt idx="49">
                  <c:v>1470</c:v>
                </c:pt>
                <c:pt idx="50">
                  <c:v>1500</c:v>
                </c:pt>
                <c:pt idx="51">
                  <c:v>1530</c:v>
                </c:pt>
                <c:pt idx="52">
                  <c:v>1560</c:v>
                </c:pt>
                <c:pt idx="53">
                  <c:v>1590</c:v>
                </c:pt>
                <c:pt idx="54">
                  <c:v>1620</c:v>
                </c:pt>
                <c:pt idx="55">
                  <c:v>1650</c:v>
                </c:pt>
                <c:pt idx="56">
                  <c:v>1680</c:v>
                </c:pt>
                <c:pt idx="57">
                  <c:v>1710</c:v>
                </c:pt>
                <c:pt idx="58">
                  <c:v>1740</c:v>
                </c:pt>
                <c:pt idx="59">
                  <c:v>1770</c:v>
                </c:pt>
                <c:pt idx="60">
                  <c:v>1800</c:v>
                </c:pt>
                <c:pt idx="61">
                  <c:v>1830</c:v>
                </c:pt>
                <c:pt idx="62">
                  <c:v>1860</c:v>
                </c:pt>
                <c:pt idx="63">
                  <c:v>1890</c:v>
                </c:pt>
                <c:pt idx="64">
                  <c:v>1920</c:v>
                </c:pt>
                <c:pt idx="65">
                  <c:v>1950</c:v>
                </c:pt>
                <c:pt idx="66">
                  <c:v>1980</c:v>
                </c:pt>
                <c:pt idx="67">
                  <c:v>2010</c:v>
                </c:pt>
                <c:pt idx="68">
                  <c:v>2040</c:v>
                </c:pt>
                <c:pt idx="69">
                  <c:v>2070</c:v>
                </c:pt>
                <c:pt idx="70">
                  <c:v>2100</c:v>
                </c:pt>
                <c:pt idx="71">
                  <c:v>2130</c:v>
                </c:pt>
                <c:pt idx="72">
                  <c:v>2160</c:v>
                </c:pt>
                <c:pt idx="73">
                  <c:v>2190</c:v>
                </c:pt>
                <c:pt idx="74">
                  <c:v>2220</c:v>
                </c:pt>
                <c:pt idx="75">
                  <c:v>2250</c:v>
                </c:pt>
                <c:pt idx="76">
                  <c:v>2280</c:v>
                </c:pt>
                <c:pt idx="77">
                  <c:v>2310</c:v>
                </c:pt>
                <c:pt idx="78">
                  <c:v>2340</c:v>
                </c:pt>
                <c:pt idx="79">
                  <c:v>2370</c:v>
                </c:pt>
                <c:pt idx="80">
                  <c:v>2400</c:v>
                </c:pt>
                <c:pt idx="81">
                  <c:v>2430</c:v>
                </c:pt>
                <c:pt idx="82">
                  <c:v>2460</c:v>
                </c:pt>
                <c:pt idx="83">
                  <c:v>2490</c:v>
                </c:pt>
                <c:pt idx="84">
                  <c:v>2520</c:v>
                </c:pt>
                <c:pt idx="85">
                  <c:v>2550</c:v>
                </c:pt>
                <c:pt idx="86">
                  <c:v>2580</c:v>
                </c:pt>
                <c:pt idx="87">
                  <c:v>2610</c:v>
                </c:pt>
                <c:pt idx="88">
                  <c:v>2640</c:v>
                </c:pt>
                <c:pt idx="89">
                  <c:v>2670</c:v>
                </c:pt>
                <c:pt idx="90">
                  <c:v>2700</c:v>
                </c:pt>
                <c:pt idx="91">
                  <c:v>2730</c:v>
                </c:pt>
                <c:pt idx="92">
                  <c:v>2760</c:v>
                </c:pt>
                <c:pt idx="93">
                  <c:v>2790</c:v>
                </c:pt>
                <c:pt idx="94">
                  <c:v>2820</c:v>
                </c:pt>
                <c:pt idx="95">
                  <c:v>2850</c:v>
                </c:pt>
                <c:pt idx="96">
                  <c:v>2880</c:v>
                </c:pt>
                <c:pt idx="97">
                  <c:v>2910</c:v>
                </c:pt>
                <c:pt idx="98">
                  <c:v>2940</c:v>
                </c:pt>
                <c:pt idx="99">
                  <c:v>2970</c:v>
                </c:pt>
                <c:pt idx="100">
                  <c:v>3000</c:v>
                </c:pt>
                <c:pt idx="101">
                  <c:v>3030</c:v>
                </c:pt>
                <c:pt idx="102">
                  <c:v>3060</c:v>
                </c:pt>
                <c:pt idx="103">
                  <c:v>3090</c:v>
                </c:pt>
              </c:numCache>
            </c:numRef>
          </c:xVal>
          <c:yVal>
            <c:numRef>
              <c:f>'Pumped Well Data'!$I$5:$I$211</c:f>
              <c:numCache>
                <c:formatCode>0.000</c:formatCode>
                <c:ptCount val="207"/>
                <c:pt idx="0">
                  <c:v>0</c:v>
                </c:pt>
                <c:pt idx="1">
                  <c:v>4.1069999999999993</c:v>
                </c:pt>
                <c:pt idx="2">
                  <c:v>5.0482999999999976</c:v>
                </c:pt>
                <c:pt idx="3">
                  <c:v>5.6248999999999967</c:v>
                </c:pt>
                <c:pt idx="4">
                  <c:v>6.0765999999999991</c:v>
                </c:pt>
                <c:pt idx="5">
                  <c:v>6.4105999999999952</c:v>
                </c:pt>
                <c:pt idx="6">
                  <c:v>6.7492999999999981</c:v>
                </c:pt>
                <c:pt idx="7">
                  <c:v>7.0382999999999996</c:v>
                </c:pt>
                <c:pt idx="8">
                  <c:v>7.3634999999999948</c:v>
                </c:pt>
                <c:pt idx="9">
                  <c:v>7.6422999999999988</c:v>
                </c:pt>
                <c:pt idx="10">
                  <c:v>7.8785999999999987</c:v>
                </c:pt>
                <c:pt idx="11">
                  <c:v>8.1041999999999987</c:v>
                </c:pt>
                <c:pt idx="12">
                  <c:v>8.3120999999999938</c:v>
                </c:pt>
                <c:pt idx="13">
                  <c:v>8.5312999999999946</c:v>
                </c:pt>
                <c:pt idx="14">
                  <c:v>8.7261999999999986</c:v>
                </c:pt>
                <c:pt idx="15">
                  <c:v>8.9609999999999985</c:v>
                </c:pt>
                <c:pt idx="16">
                  <c:v>9.1026999999999987</c:v>
                </c:pt>
                <c:pt idx="17">
                  <c:v>9.3143999999999991</c:v>
                </c:pt>
                <c:pt idx="18">
                  <c:v>9.4923000000000002</c:v>
                </c:pt>
                <c:pt idx="19">
                  <c:v>9.6385999999999967</c:v>
                </c:pt>
                <c:pt idx="20">
                  <c:v>9.8429999999999964</c:v>
                </c:pt>
                <c:pt idx="21">
                  <c:v>10.039199999999994</c:v>
                </c:pt>
                <c:pt idx="22">
                  <c:v>10.2211</c:v>
                </c:pt>
                <c:pt idx="23">
                  <c:v>10.395999999999994</c:v>
                </c:pt>
                <c:pt idx="24">
                  <c:v>10.649499999999996</c:v>
                </c:pt>
                <c:pt idx="25">
                  <c:v>10.799799999999998</c:v>
                </c:pt>
                <c:pt idx="26">
                  <c:v>11.092099999999995</c:v>
                </c:pt>
                <c:pt idx="27">
                  <c:v>11.300999999999995</c:v>
                </c:pt>
                <c:pt idx="28">
                  <c:v>11.542299999999997</c:v>
                </c:pt>
                <c:pt idx="29">
                  <c:v>11.750099999999996</c:v>
                </c:pt>
                <c:pt idx="30">
                  <c:v>11.934899999999999</c:v>
                </c:pt>
                <c:pt idx="31">
                  <c:v>12.0471</c:v>
                </c:pt>
                <c:pt idx="32">
                  <c:v>12.2119</c:v>
                </c:pt>
                <c:pt idx="33">
                  <c:v>12.408899999999996</c:v>
                </c:pt>
                <c:pt idx="34">
                  <c:v>12.6265</c:v>
                </c:pt>
                <c:pt idx="35">
                  <c:v>12.849599999999995</c:v>
                </c:pt>
                <c:pt idx="36">
                  <c:v>12.954499999999996</c:v>
                </c:pt>
                <c:pt idx="37">
                  <c:v>13.150299999999994</c:v>
                </c:pt>
                <c:pt idx="38">
                  <c:v>13.308999999999997</c:v>
                </c:pt>
                <c:pt idx="39">
                  <c:v>13.427499999999995</c:v>
                </c:pt>
                <c:pt idx="40">
                  <c:v>13.563099999999999</c:v>
                </c:pt>
                <c:pt idx="41">
                  <c:v>13.714999999999996</c:v>
                </c:pt>
                <c:pt idx="42">
                  <c:v>13.822799999999994</c:v>
                </c:pt>
                <c:pt idx="43">
                  <c:v>13.9572</c:v>
                </c:pt>
                <c:pt idx="44">
                  <c:v>14.052699999999994</c:v>
                </c:pt>
                <c:pt idx="45">
                  <c:v>14.154899999999998</c:v>
                </c:pt>
                <c:pt idx="46">
                  <c:v>14.330199999999998</c:v>
                </c:pt>
                <c:pt idx="47">
                  <c:v>14.424499999999995</c:v>
                </c:pt>
                <c:pt idx="48">
                  <c:v>14.184399999999997</c:v>
                </c:pt>
                <c:pt idx="49">
                  <c:v>10.048099999999998</c:v>
                </c:pt>
                <c:pt idx="50">
                  <c:v>9.3022999999999954</c:v>
                </c:pt>
                <c:pt idx="51">
                  <c:v>8.8033000000000001</c:v>
                </c:pt>
                <c:pt idx="52">
                  <c:v>8.4298000000000002</c:v>
                </c:pt>
                <c:pt idx="53">
                  <c:v>8.1256999999999948</c:v>
                </c:pt>
                <c:pt idx="54">
                  <c:v>7.8641000000000005</c:v>
                </c:pt>
                <c:pt idx="55">
                  <c:v>7.6375999999999991</c:v>
                </c:pt>
                <c:pt idx="56">
                  <c:v>7.4388000000000005</c:v>
                </c:pt>
                <c:pt idx="57">
                  <c:v>7.2567999999999984</c:v>
                </c:pt>
                <c:pt idx="58">
                  <c:v>7.0874999999999986</c:v>
                </c:pt>
                <c:pt idx="59">
                  <c:v>6.9321999999999946</c:v>
                </c:pt>
                <c:pt idx="60">
                  <c:v>6.7907999999999973</c:v>
                </c:pt>
                <c:pt idx="61">
                  <c:v>6.6588999999999956</c:v>
                </c:pt>
                <c:pt idx="62">
                  <c:v>6.529999999999994</c:v>
                </c:pt>
                <c:pt idx="63">
                  <c:v>6.4125999999999976</c:v>
                </c:pt>
                <c:pt idx="64">
                  <c:v>6.2956999999999965</c:v>
                </c:pt>
                <c:pt idx="65">
                  <c:v>6.1836999999999946</c:v>
                </c:pt>
                <c:pt idx="66">
                  <c:v>6.0822000000000003</c:v>
                </c:pt>
                <c:pt idx="67">
                  <c:v>5.9799999999999969</c:v>
                </c:pt>
                <c:pt idx="68">
                  <c:v>5.8840000000000003</c:v>
                </c:pt>
                <c:pt idx="69">
                  <c:v>5.7890999999999977</c:v>
                </c:pt>
                <c:pt idx="70">
                  <c:v>5.7021999999999977</c:v>
                </c:pt>
                <c:pt idx="71">
                  <c:v>5.6145999999999958</c:v>
                </c:pt>
                <c:pt idx="72">
                  <c:v>5.5320999999999998</c:v>
                </c:pt>
                <c:pt idx="73">
                  <c:v>5.4508999999999972</c:v>
                </c:pt>
                <c:pt idx="74">
                  <c:v>5.3726999999999947</c:v>
                </c:pt>
                <c:pt idx="75">
                  <c:v>5.2972999999999999</c:v>
                </c:pt>
                <c:pt idx="76">
                  <c:v>5.2224999999999966</c:v>
                </c:pt>
                <c:pt idx="77">
                  <c:v>5.1526999999999958</c:v>
                </c:pt>
                <c:pt idx="78">
                  <c:v>5.0843999999999951</c:v>
                </c:pt>
                <c:pt idx="79">
                  <c:v>5.0220999999999947</c:v>
                </c:pt>
                <c:pt idx="80">
                  <c:v>4.9566999999999979</c:v>
                </c:pt>
                <c:pt idx="81">
                  <c:v>4.8953999999999951</c:v>
                </c:pt>
                <c:pt idx="82">
                  <c:v>4.832499999999996</c:v>
                </c:pt>
                <c:pt idx="83">
                  <c:v>4.7769999999999939</c:v>
                </c:pt>
                <c:pt idx="84">
                  <c:v>4.7226999999999961</c:v>
                </c:pt>
                <c:pt idx="85">
                  <c:v>4.694199999999995</c:v>
                </c:pt>
                <c:pt idx="86">
                  <c:v>4.6832999999999956</c:v>
                </c:pt>
                <c:pt idx="87">
                  <c:v>4.6357999999999961</c:v>
                </c:pt>
                <c:pt idx="88">
                  <c:v>4.625</c:v>
                </c:pt>
                <c:pt idx="89">
                  <c:v>4.5289999999999964</c:v>
                </c:pt>
                <c:pt idx="90">
                  <c:v>4.5083999999999946</c:v>
                </c:pt>
                <c:pt idx="91">
                  <c:v>4.4911999999999992</c:v>
                </c:pt>
                <c:pt idx="92">
                  <c:v>4.4431999999999974</c:v>
                </c:pt>
                <c:pt idx="93">
                  <c:v>4.3943999999999974</c:v>
                </c:pt>
                <c:pt idx="94">
                  <c:v>4.3480999999999952</c:v>
                </c:pt>
                <c:pt idx="95">
                  <c:v>4.3003999999999962</c:v>
                </c:pt>
                <c:pt idx="96">
                  <c:v>4.2550999999999988</c:v>
                </c:pt>
                <c:pt idx="97">
                  <c:v>4.2125999999999948</c:v>
                </c:pt>
                <c:pt idx="98">
                  <c:v>4.1680999999999955</c:v>
                </c:pt>
                <c:pt idx="99">
                  <c:v>4.1220999999999961</c:v>
                </c:pt>
                <c:pt idx="100">
                  <c:v>4.080999999999996</c:v>
                </c:pt>
                <c:pt idx="101">
                  <c:v>4.0409999999999968</c:v>
                </c:pt>
                <c:pt idx="102">
                  <c:v>3.9978999999999942</c:v>
                </c:pt>
                <c:pt idx="103">
                  <c:v>3.9588999999999999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A2-4A6B-9C6E-0F1C4AF2B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8283567889736317"/>
              <c:y val="0.89512322590748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</a:t>
                </a:r>
                <a:r>
                  <a:rPr lang="en-CA" sz="1200"/>
                  <a:t>)</a:t>
                </a:r>
              </a:p>
              <a:p>
                <a:pPr>
                  <a:defRPr/>
                </a:pPr>
                <a:endParaRPr lang="en-CA"/>
              </a:p>
            </c:rich>
          </c:tx>
          <c:layout>
            <c:manualLayout>
              <c:xMode val="edge"/>
              <c:yMode val="edge"/>
              <c:x val="8.1242354920534096E-2"/>
              <c:y val="0.397016820418316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343384401880813"/>
          <c:y val="0.70916831828525284"/>
          <c:w val="0.24053109614119905"/>
          <c:h val="0.108422068697563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2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>
                <a:solidFill>
                  <a:sysClr val="windowText" lastClr="000000"/>
                </a:solidFill>
              </a:rPr>
              <a:t>Water Level and Extended Drawdown VS Time</a:t>
            </a:r>
            <a:r>
              <a:rPr lang="en-US" sz="1400" b="0" i="0" u="none" strike="noStrike" baseline="0">
                <a:solidFill>
                  <a:sysClr val="windowText" lastClr="000000"/>
                </a:solidFill>
                <a:effectLst/>
              </a:rPr>
              <a:t>: WPID 53503, 2019-08-14</a:t>
            </a:r>
            <a:endParaRPr lang="en-CA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2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CA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Measured Water Level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Data'!$A$6:$A$211</c:f>
              <c:numCache>
                <c:formatCode>General</c:formatCode>
                <c:ptCount val="206"/>
                <c:pt idx="0">
                  <c:v>30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150</c:v>
                </c:pt>
                <c:pt idx="5">
                  <c:v>180</c:v>
                </c:pt>
                <c:pt idx="6">
                  <c:v>210</c:v>
                </c:pt>
                <c:pt idx="7">
                  <c:v>240</c:v>
                </c:pt>
                <c:pt idx="8">
                  <c:v>270</c:v>
                </c:pt>
                <c:pt idx="9">
                  <c:v>300</c:v>
                </c:pt>
                <c:pt idx="10">
                  <c:v>330</c:v>
                </c:pt>
                <c:pt idx="11">
                  <c:v>360</c:v>
                </c:pt>
                <c:pt idx="12">
                  <c:v>390</c:v>
                </c:pt>
                <c:pt idx="13">
                  <c:v>420</c:v>
                </c:pt>
                <c:pt idx="14">
                  <c:v>450</c:v>
                </c:pt>
                <c:pt idx="15">
                  <c:v>480</c:v>
                </c:pt>
                <c:pt idx="16">
                  <c:v>510</c:v>
                </c:pt>
                <c:pt idx="17">
                  <c:v>540</c:v>
                </c:pt>
                <c:pt idx="18">
                  <c:v>570</c:v>
                </c:pt>
                <c:pt idx="19">
                  <c:v>600</c:v>
                </c:pt>
                <c:pt idx="20">
                  <c:v>630</c:v>
                </c:pt>
                <c:pt idx="21">
                  <c:v>660</c:v>
                </c:pt>
                <c:pt idx="22">
                  <c:v>690</c:v>
                </c:pt>
                <c:pt idx="23">
                  <c:v>720</c:v>
                </c:pt>
                <c:pt idx="24">
                  <c:v>750</c:v>
                </c:pt>
                <c:pt idx="25">
                  <c:v>780</c:v>
                </c:pt>
                <c:pt idx="26">
                  <c:v>810</c:v>
                </c:pt>
                <c:pt idx="27">
                  <c:v>840</c:v>
                </c:pt>
                <c:pt idx="28">
                  <c:v>870</c:v>
                </c:pt>
                <c:pt idx="29">
                  <c:v>900</c:v>
                </c:pt>
                <c:pt idx="30">
                  <c:v>930</c:v>
                </c:pt>
                <c:pt idx="31">
                  <c:v>960</c:v>
                </c:pt>
                <c:pt idx="32">
                  <c:v>990</c:v>
                </c:pt>
                <c:pt idx="33">
                  <c:v>1020</c:v>
                </c:pt>
                <c:pt idx="34">
                  <c:v>1050</c:v>
                </c:pt>
                <c:pt idx="35">
                  <c:v>1080</c:v>
                </c:pt>
                <c:pt idx="36">
                  <c:v>1110</c:v>
                </c:pt>
                <c:pt idx="37">
                  <c:v>1140</c:v>
                </c:pt>
                <c:pt idx="38">
                  <c:v>1170</c:v>
                </c:pt>
                <c:pt idx="39">
                  <c:v>1200</c:v>
                </c:pt>
                <c:pt idx="40">
                  <c:v>1230</c:v>
                </c:pt>
                <c:pt idx="41">
                  <c:v>1260</c:v>
                </c:pt>
                <c:pt idx="42">
                  <c:v>1290</c:v>
                </c:pt>
                <c:pt idx="43">
                  <c:v>1320</c:v>
                </c:pt>
                <c:pt idx="44">
                  <c:v>1350</c:v>
                </c:pt>
                <c:pt idx="45">
                  <c:v>1380</c:v>
                </c:pt>
                <c:pt idx="46">
                  <c:v>1410</c:v>
                </c:pt>
                <c:pt idx="47">
                  <c:v>1440</c:v>
                </c:pt>
                <c:pt idx="48">
                  <c:v>1470</c:v>
                </c:pt>
                <c:pt idx="49">
                  <c:v>1500</c:v>
                </c:pt>
                <c:pt idx="50">
                  <c:v>1530</c:v>
                </c:pt>
                <c:pt idx="51">
                  <c:v>1560</c:v>
                </c:pt>
                <c:pt idx="52">
                  <c:v>1590</c:v>
                </c:pt>
                <c:pt idx="53">
                  <c:v>1620</c:v>
                </c:pt>
                <c:pt idx="54">
                  <c:v>1650</c:v>
                </c:pt>
                <c:pt idx="55">
                  <c:v>1680</c:v>
                </c:pt>
                <c:pt idx="56">
                  <c:v>1710</c:v>
                </c:pt>
                <c:pt idx="57">
                  <c:v>1740</c:v>
                </c:pt>
                <c:pt idx="58">
                  <c:v>1770</c:v>
                </c:pt>
                <c:pt idx="59">
                  <c:v>1800</c:v>
                </c:pt>
                <c:pt idx="60">
                  <c:v>1830</c:v>
                </c:pt>
                <c:pt idx="61">
                  <c:v>1860</c:v>
                </c:pt>
                <c:pt idx="62">
                  <c:v>1890</c:v>
                </c:pt>
                <c:pt idx="63">
                  <c:v>1920</c:v>
                </c:pt>
                <c:pt idx="64">
                  <c:v>1950</c:v>
                </c:pt>
                <c:pt idx="65">
                  <c:v>1980</c:v>
                </c:pt>
                <c:pt idx="66">
                  <c:v>2010</c:v>
                </c:pt>
                <c:pt idx="67">
                  <c:v>2040</c:v>
                </c:pt>
                <c:pt idx="68">
                  <c:v>2070</c:v>
                </c:pt>
                <c:pt idx="69">
                  <c:v>2100</c:v>
                </c:pt>
                <c:pt idx="70">
                  <c:v>2130</c:v>
                </c:pt>
                <c:pt idx="71">
                  <c:v>2160</c:v>
                </c:pt>
                <c:pt idx="72">
                  <c:v>2190</c:v>
                </c:pt>
                <c:pt idx="73">
                  <c:v>2220</c:v>
                </c:pt>
                <c:pt idx="74">
                  <c:v>2250</c:v>
                </c:pt>
                <c:pt idx="75">
                  <c:v>2280</c:v>
                </c:pt>
                <c:pt idx="76">
                  <c:v>2310</c:v>
                </c:pt>
                <c:pt idx="77">
                  <c:v>2340</c:v>
                </c:pt>
                <c:pt idx="78">
                  <c:v>2370</c:v>
                </c:pt>
                <c:pt idx="79">
                  <c:v>2400</c:v>
                </c:pt>
                <c:pt idx="80">
                  <c:v>2430</c:v>
                </c:pt>
                <c:pt idx="81">
                  <c:v>2460</c:v>
                </c:pt>
                <c:pt idx="82">
                  <c:v>2490</c:v>
                </c:pt>
                <c:pt idx="83">
                  <c:v>2520</c:v>
                </c:pt>
                <c:pt idx="84">
                  <c:v>2550</c:v>
                </c:pt>
                <c:pt idx="85">
                  <c:v>2580</c:v>
                </c:pt>
                <c:pt idx="86">
                  <c:v>2610</c:v>
                </c:pt>
                <c:pt idx="87">
                  <c:v>2640</c:v>
                </c:pt>
                <c:pt idx="88">
                  <c:v>2670</c:v>
                </c:pt>
                <c:pt idx="89">
                  <c:v>2700</c:v>
                </c:pt>
                <c:pt idx="90">
                  <c:v>2730</c:v>
                </c:pt>
                <c:pt idx="91">
                  <c:v>2760</c:v>
                </c:pt>
                <c:pt idx="92">
                  <c:v>2790</c:v>
                </c:pt>
                <c:pt idx="93">
                  <c:v>2820</c:v>
                </c:pt>
                <c:pt idx="94">
                  <c:v>2850</c:v>
                </c:pt>
                <c:pt idx="95">
                  <c:v>2880</c:v>
                </c:pt>
                <c:pt idx="96">
                  <c:v>2910</c:v>
                </c:pt>
                <c:pt idx="97">
                  <c:v>2940</c:v>
                </c:pt>
                <c:pt idx="98">
                  <c:v>2970</c:v>
                </c:pt>
                <c:pt idx="99">
                  <c:v>3000</c:v>
                </c:pt>
                <c:pt idx="100">
                  <c:v>3030</c:v>
                </c:pt>
                <c:pt idx="101">
                  <c:v>3060</c:v>
                </c:pt>
                <c:pt idx="102">
                  <c:v>3090</c:v>
                </c:pt>
              </c:numCache>
            </c:numRef>
          </c:xVal>
          <c:yVal>
            <c:numRef>
              <c:f>'Pumped Well Data'!$H$6:$H$211</c:f>
              <c:numCache>
                <c:formatCode>0.000</c:formatCode>
                <c:ptCount val="206"/>
                <c:pt idx="0">
                  <c:v>35.017499999999998</c:v>
                </c:pt>
                <c:pt idx="1">
                  <c:v>35.958799999999997</c:v>
                </c:pt>
                <c:pt idx="2">
                  <c:v>36.535399999999996</c:v>
                </c:pt>
                <c:pt idx="3">
                  <c:v>36.987099999999998</c:v>
                </c:pt>
                <c:pt idx="4">
                  <c:v>37.321099999999994</c:v>
                </c:pt>
                <c:pt idx="5">
                  <c:v>37.659799999999997</c:v>
                </c:pt>
                <c:pt idx="6">
                  <c:v>37.948799999999999</c:v>
                </c:pt>
                <c:pt idx="7">
                  <c:v>38.273999999999994</c:v>
                </c:pt>
                <c:pt idx="8">
                  <c:v>38.552799999999998</c:v>
                </c:pt>
                <c:pt idx="9">
                  <c:v>38.789099999999998</c:v>
                </c:pt>
                <c:pt idx="10">
                  <c:v>39.014699999999998</c:v>
                </c:pt>
                <c:pt idx="11">
                  <c:v>39.222599999999993</c:v>
                </c:pt>
                <c:pt idx="12">
                  <c:v>39.441799999999994</c:v>
                </c:pt>
                <c:pt idx="13">
                  <c:v>39.636699999999998</c:v>
                </c:pt>
                <c:pt idx="14">
                  <c:v>39.871499999999997</c:v>
                </c:pt>
                <c:pt idx="15">
                  <c:v>40.013199999999998</c:v>
                </c:pt>
                <c:pt idx="16">
                  <c:v>40.224899999999998</c:v>
                </c:pt>
                <c:pt idx="17">
                  <c:v>40.402799999999999</c:v>
                </c:pt>
                <c:pt idx="18">
                  <c:v>40.549099999999996</c:v>
                </c:pt>
                <c:pt idx="19">
                  <c:v>40.753499999999995</c:v>
                </c:pt>
                <c:pt idx="20">
                  <c:v>40.949699999999993</c:v>
                </c:pt>
                <c:pt idx="21">
                  <c:v>41.131599999999999</c:v>
                </c:pt>
                <c:pt idx="22">
                  <c:v>41.306499999999993</c:v>
                </c:pt>
                <c:pt idx="23">
                  <c:v>41.559999999999995</c:v>
                </c:pt>
                <c:pt idx="24">
                  <c:v>41.710299999999997</c:v>
                </c:pt>
                <c:pt idx="25">
                  <c:v>42.002599999999994</c:v>
                </c:pt>
                <c:pt idx="26">
                  <c:v>42.211499999999994</c:v>
                </c:pt>
                <c:pt idx="27">
                  <c:v>42.452799999999996</c:v>
                </c:pt>
                <c:pt idx="28">
                  <c:v>42.660599999999995</c:v>
                </c:pt>
                <c:pt idx="29">
                  <c:v>42.845399999999998</c:v>
                </c:pt>
                <c:pt idx="30">
                  <c:v>42.957599999999999</c:v>
                </c:pt>
                <c:pt idx="31">
                  <c:v>43.122399999999999</c:v>
                </c:pt>
                <c:pt idx="32">
                  <c:v>43.319399999999995</c:v>
                </c:pt>
                <c:pt idx="33">
                  <c:v>43.536999999999999</c:v>
                </c:pt>
                <c:pt idx="34">
                  <c:v>43.760099999999994</c:v>
                </c:pt>
                <c:pt idx="35">
                  <c:v>43.864999999999995</c:v>
                </c:pt>
                <c:pt idx="36">
                  <c:v>44.060799999999993</c:v>
                </c:pt>
                <c:pt idx="37">
                  <c:v>44.219499999999996</c:v>
                </c:pt>
                <c:pt idx="38">
                  <c:v>44.337999999999994</c:v>
                </c:pt>
                <c:pt idx="39">
                  <c:v>44.473599999999998</c:v>
                </c:pt>
                <c:pt idx="40">
                  <c:v>44.625499999999995</c:v>
                </c:pt>
                <c:pt idx="41">
                  <c:v>44.733299999999993</c:v>
                </c:pt>
                <c:pt idx="42">
                  <c:v>44.867699999999999</c:v>
                </c:pt>
                <c:pt idx="43">
                  <c:v>44.963199999999993</c:v>
                </c:pt>
                <c:pt idx="44">
                  <c:v>45.065399999999997</c:v>
                </c:pt>
                <c:pt idx="45">
                  <c:v>45.240699999999997</c:v>
                </c:pt>
                <c:pt idx="46">
                  <c:v>45.334999999999994</c:v>
                </c:pt>
                <c:pt idx="47">
                  <c:v>45.094899999999996</c:v>
                </c:pt>
                <c:pt idx="48">
                  <c:v>40.958599999999997</c:v>
                </c:pt>
                <c:pt idx="49">
                  <c:v>40.212799999999994</c:v>
                </c:pt>
                <c:pt idx="50">
                  <c:v>39.713799999999999</c:v>
                </c:pt>
                <c:pt idx="51">
                  <c:v>39.340299999999999</c:v>
                </c:pt>
                <c:pt idx="52">
                  <c:v>39.036199999999994</c:v>
                </c:pt>
                <c:pt idx="53">
                  <c:v>38.7746</c:v>
                </c:pt>
                <c:pt idx="54">
                  <c:v>38.548099999999998</c:v>
                </c:pt>
                <c:pt idx="55">
                  <c:v>38.349299999999999</c:v>
                </c:pt>
                <c:pt idx="56">
                  <c:v>38.167299999999997</c:v>
                </c:pt>
                <c:pt idx="57">
                  <c:v>37.997999999999998</c:v>
                </c:pt>
                <c:pt idx="58">
                  <c:v>37.842699999999994</c:v>
                </c:pt>
                <c:pt idx="59">
                  <c:v>37.701299999999996</c:v>
                </c:pt>
                <c:pt idx="60">
                  <c:v>37.569399999999995</c:v>
                </c:pt>
                <c:pt idx="61">
                  <c:v>37.440499999999993</c:v>
                </c:pt>
                <c:pt idx="62">
                  <c:v>37.323099999999997</c:v>
                </c:pt>
                <c:pt idx="63">
                  <c:v>37.206199999999995</c:v>
                </c:pt>
                <c:pt idx="64">
                  <c:v>37.094199999999994</c:v>
                </c:pt>
                <c:pt idx="65">
                  <c:v>36.992699999999999</c:v>
                </c:pt>
                <c:pt idx="66">
                  <c:v>36.890499999999996</c:v>
                </c:pt>
                <c:pt idx="67">
                  <c:v>36.794499999999999</c:v>
                </c:pt>
                <c:pt idx="68">
                  <c:v>36.699599999999997</c:v>
                </c:pt>
                <c:pt idx="69">
                  <c:v>36.612699999999997</c:v>
                </c:pt>
                <c:pt idx="70">
                  <c:v>36.525099999999995</c:v>
                </c:pt>
                <c:pt idx="71">
                  <c:v>36.442599999999999</c:v>
                </c:pt>
                <c:pt idx="72">
                  <c:v>36.361399999999996</c:v>
                </c:pt>
                <c:pt idx="73">
                  <c:v>36.283199999999994</c:v>
                </c:pt>
                <c:pt idx="74">
                  <c:v>36.207799999999999</c:v>
                </c:pt>
                <c:pt idx="75">
                  <c:v>36.132999999999996</c:v>
                </c:pt>
                <c:pt idx="76">
                  <c:v>36.063199999999995</c:v>
                </c:pt>
                <c:pt idx="77">
                  <c:v>35.994899999999994</c:v>
                </c:pt>
                <c:pt idx="78">
                  <c:v>35.932599999999994</c:v>
                </c:pt>
                <c:pt idx="79">
                  <c:v>35.867199999999997</c:v>
                </c:pt>
                <c:pt idx="80">
                  <c:v>35.805899999999994</c:v>
                </c:pt>
                <c:pt idx="81">
                  <c:v>35.742999999999995</c:v>
                </c:pt>
                <c:pt idx="82">
                  <c:v>35.687499999999993</c:v>
                </c:pt>
                <c:pt idx="83">
                  <c:v>35.633199999999995</c:v>
                </c:pt>
                <c:pt idx="84">
                  <c:v>35.604699999999994</c:v>
                </c:pt>
                <c:pt idx="85">
                  <c:v>35.593799999999995</c:v>
                </c:pt>
                <c:pt idx="86">
                  <c:v>35.546299999999995</c:v>
                </c:pt>
                <c:pt idx="87">
                  <c:v>35.535499999999999</c:v>
                </c:pt>
                <c:pt idx="88">
                  <c:v>35.439499999999995</c:v>
                </c:pt>
                <c:pt idx="89">
                  <c:v>35.418899999999994</c:v>
                </c:pt>
                <c:pt idx="90">
                  <c:v>35.401699999999998</c:v>
                </c:pt>
                <c:pt idx="91">
                  <c:v>35.353699999999996</c:v>
                </c:pt>
                <c:pt idx="92">
                  <c:v>35.304899999999996</c:v>
                </c:pt>
                <c:pt idx="93">
                  <c:v>35.258599999999994</c:v>
                </c:pt>
                <c:pt idx="94">
                  <c:v>35.210899999999995</c:v>
                </c:pt>
                <c:pt idx="95">
                  <c:v>35.165599999999998</c:v>
                </c:pt>
                <c:pt idx="96">
                  <c:v>35.123099999999994</c:v>
                </c:pt>
                <c:pt idx="97">
                  <c:v>35.078599999999994</c:v>
                </c:pt>
                <c:pt idx="98">
                  <c:v>35.032599999999995</c:v>
                </c:pt>
                <c:pt idx="99">
                  <c:v>34.991499999999995</c:v>
                </c:pt>
                <c:pt idx="100">
                  <c:v>34.951499999999996</c:v>
                </c:pt>
                <c:pt idx="101">
                  <c:v>34.908399999999993</c:v>
                </c:pt>
                <c:pt idx="102">
                  <c:v>34.869399999999999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6-457C-A07F-8869A84578F8}"/>
            </c:ext>
          </c:extLst>
        </c:ser>
        <c:ser>
          <c:idx val="1"/>
          <c:order val="1"/>
          <c:tx>
            <c:v>Calculated Extended 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Data'!$A$6:$A$211</c:f>
              <c:numCache>
                <c:formatCode>General</c:formatCode>
                <c:ptCount val="206"/>
                <c:pt idx="0">
                  <c:v>30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150</c:v>
                </c:pt>
                <c:pt idx="5">
                  <c:v>180</c:v>
                </c:pt>
                <c:pt idx="6">
                  <c:v>210</c:v>
                </c:pt>
                <c:pt idx="7">
                  <c:v>240</c:v>
                </c:pt>
                <c:pt idx="8">
                  <c:v>270</c:v>
                </c:pt>
                <c:pt idx="9">
                  <c:v>300</c:v>
                </c:pt>
                <c:pt idx="10">
                  <c:v>330</c:v>
                </c:pt>
                <c:pt idx="11">
                  <c:v>360</c:v>
                </c:pt>
                <c:pt idx="12">
                  <c:v>390</c:v>
                </c:pt>
                <c:pt idx="13">
                  <c:v>420</c:v>
                </c:pt>
                <c:pt idx="14">
                  <c:v>450</c:v>
                </c:pt>
                <c:pt idx="15">
                  <c:v>480</c:v>
                </c:pt>
                <c:pt idx="16">
                  <c:v>510</c:v>
                </c:pt>
                <c:pt idx="17">
                  <c:v>540</c:v>
                </c:pt>
                <c:pt idx="18">
                  <c:v>570</c:v>
                </c:pt>
                <c:pt idx="19">
                  <c:v>600</c:v>
                </c:pt>
                <c:pt idx="20">
                  <c:v>630</c:v>
                </c:pt>
                <c:pt idx="21">
                  <c:v>660</c:v>
                </c:pt>
                <c:pt idx="22">
                  <c:v>690</c:v>
                </c:pt>
                <c:pt idx="23">
                  <c:v>720</c:v>
                </c:pt>
                <c:pt idx="24">
                  <c:v>750</c:v>
                </c:pt>
                <c:pt idx="25">
                  <c:v>780</c:v>
                </c:pt>
                <c:pt idx="26">
                  <c:v>810</c:v>
                </c:pt>
                <c:pt idx="27">
                  <c:v>840</c:v>
                </c:pt>
                <c:pt idx="28">
                  <c:v>870</c:v>
                </c:pt>
                <c:pt idx="29">
                  <c:v>900</c:v>
                </c:pt>
                <c:pt idx="30">
                  <c:v>930</c:v>
                </c:pt>
                <c:pt idx="31">
                  <c:v>960</c:v>
                </c:pt>
                <c:pt idx="32">
                  <c:v>990</c:v>
                </c:pt>
                <c:pt idx="33">
                  <c:v>1020</c:v>
                </c:pt>
                <c:pt idx="34">
                  <c:v>1050</c:v>
                </c:pt>
                <c:pt idx="35">
                  <c:v>1080</c:v>
                </c:pt>
                <c:pt idx="36">
                  <c:v>1110</c:v>
                </c:pt>
                <c:pt idx="37">
                  <c:v>1140</c:v>
                </c:pt>
                <c:pt idx="38">
                  <c:v>1170</c:v>
                </c:pt>
                <c:pt idx="39">
                  <c:v>1200</c:v>
                </c:pt>
                <c:pt idx="40">
                  <c:v>1230</c:v>
                </c:pt>
                <c:pt idx="41">
                  <c:v>1260</c:v>
                </c:pt>
                <c:pt idx="42">
                  <c:v>1290</c:v>
                </c:pt>
                <c:pt idx="43">
                  <c:v>1320</c:v>
                </c:pt>
                <c:pt idx="44">
                  <c:v>1350</c:v>
                </c:pt>
                <c:pt idx="45">
                  <c:v>1380</c:v>
                </c:pt>
                <c:pt idx="46">
                  <c:v>1410</c:v>
                </c:pt>
                <c:pt idx="47">
                  <c:v>1440</c:v>
                </c:pt>
                <c:pt idx="48">
                  <c:v>1470</c:v>
                </c:pt>
                <c:pt idx="49">
                  <c:v>1500</c:v>
                </c:pt>
                <c:pt idx="50">
                  <c:v>1530</c:v>
                </c:pt>
                <c:pt idx="51">
                  <c:v>1560</c:v>
                </c:pt>
                <c:pt idx="52">
                  <c:v>1590</c:v>
                </c:pt>
                <c:pt idx="53">
                  <c:v>1620</c:v>
                </c:pt>
                <c:pt idx="54">
                  <c:v>1650</c:v>
                </c:pt>
                <c:pt idx="55">
                  <c:v>1680</c:v>
                </c:pt>
                <c:pt idx="56">
                  <c:v>1710</c:v>
                </c:pt>
                <c:pt idx="57">
                  <c:v>1740</c:v>
                </c:pt>
                <c:pt idx="58">
                  <c:v>1770</c:v>
                </c:pt>
                <c:pt idx="59">
                  <c:v>1800</c:v>
                </c:pt>
                <c:pt idx="60">
                  <c:v>1830</c:v>
                </c:pt>
                <c:pt idx="61">
                  <c:v>1860</c:v>
                </c:pt>
                <c:pt idx="62">
                  <c:v>1890</c:v>
                </c:pt>
                <c:pt idx="63">
                  <c:v>1920</c:v>
                </c:pt>
                <c:pt idx="64">
                  <c:v>1950</c:v>
                </c:pt>
                <c:pt idx="65">
                  <c:v>1980</c:v>
                </c:pt>
                <c:pt idx="66">
                  <c:v>2010</c:v>
                </c:pt>
                <c:pt idx="67">
                  <c:v>2040</c:v>
                </c:pt>
                <c:pt idx="68">
                  <c:v>2070</c:v>
                </c:pt>
                <c:pt idx="69">
                  <c:v>2100</c:v>
                </c:pt>
                <c:pt idx="70">
                  <c:v>2130</c:v>
                </c:pt>
                <c:pt idx="71">
                  <c:v>2160</c:v>
                </c:pt>
                <c:pt idx="72">
                  <c:v>2190</c:v>
                </c:pt>
                <c:pt idx="73">
                  <c:v>2220</c:v>
                </c:pt>
                <c:pt idx="74">
                  <c:v>2250</c:v>
                </c:pt>
                <c:pt idx="75">
                  <c:v>2280</c:v>
                </c:pt>
                <c:pt idx="76">
                  <c:v>2310</c:v>
                </c:pt>
                <c:pt idx="77">
                  <c:v>2340</c:v>
                </c:pt>
                <c:pt idx="78">
                  <c:v>2370</c:v>
                </c:pt>
                <c:pt idx="79">
                  <c:v>2400</c:v>
                </c:pt>
                <c:pt idx="80">
                  <c:v>2430</c:v>
                </c:pt>
                <c:pt idx="81">
                  <c:v>2460</c:v>
                </c:pt>
                <c:pt idx="82">
                  <c:v>2490</c:v>
                </c:pt>
                <c:pt idx="83">
                  <c:v>2520</c:v>
                </c:pt>
                <c:pt idx="84">
                  <c:v>2550</c:v>
                </c:pt>
                <c:pt idx="85">
                  <c:v>2580</c:v>
                </c:pt>
                <c:pt idx="86">
                  <c:v>2610</c:v>
                </c:pt>
                <c:pt idx="87">
                  <c:v>2640</c:v>
                </c:pt>
                <c:pt idx="88">
                  <c:v>2670</c:v>
                </c:pt>
                <c:pt idx="89">
                  <c:v>2700</c:v>
                </c:pt>
                <c:pt idx="90">
                  <c:v>2730</c:v>
                </c:pt>
                <c:pt idx="91">
                  <c:v>2760</c:v>
                </c:pt>
                <c:pt idx="92">
                  <c:v>2790</c:v>
                </c:pt>
                <c:pt idx="93">
                  <c:v>2820</c:v>
                </c:pt>
                <c:pt idx="94">
                  <c:v>2850</c:v>
                </c:pt>
                <c:pt idx="95">
                  <c:v>2880</c:v>
                </c:pt>
                <c:pt idx="96">
                  <c:v>2910</c:v>
                </c:pt>
                <c:pt idx="97">
                  <c:v>2940</c:v>
                </c:pt>
                <c:pt idx="98">
                  <c:v>2970</c:v>
                </c:pt>
                <c:pt idx="99">
                  <c:v>3000</c:v>
                </c:pt>
                <c:pt idx="100">
                  <c:v>3030</c:v>
                </c:pt>
                <c:pt idx="101">
                  <c:v>3060</c:v>
                </c:pt>
                <c:pt idx="102">
                  <c:v>3090</c:v>
                </c:pt>
              </c:numCache>
            </c:numRef>
          </c:xVal>
          <c:yVal>
            <c:numRef>
              <c:f>'Pumped Well Data'!$J$6:$J$211</c:f>
              <c:numCache>
                <c:formatCode>0.000</c:formatCode>
                <c:ptCount val="206"/>
                <c:pt idx="0">
                  <c:v>4.1069999999999993</c:v>
                </c:pt>
                <c:pt idx="1">
                  <c:v>5.0482999999999976</c:v>
                </c:pt>
                <c:pt idx="2">
                  <c:v>5.6248999999999967</c:v>
                </c:pt>
                <c:pt idx="3">
                  <c:v>6.0765999999999991</c:v>
                </c:pt>
                <c:pt idx="4">
                  <c:v>6.4105999999999952</c:v>
                </c:pt>
                <c:pt idx="5">
                  <c:v>6.7492999999999981</c:v>
                </c:pt>
                <c:pt idx="6">
                  <c:v>7.0382999999999996</c:v>
                </c:pt>
                <c:pt idx="7">
                  <c:v>7.3634999999999948</c:v>
                </c:pt>
                <c:pt idx="8">
                  <c:v>7.6422999999999988</c:v>
                </c:pt>
                <c:pt idx="9">
                  <c:v>7.8785999999999987</c:v>
                </c:pt>
                <c:pt idx="10">
                  <c:v>8.1041999999999987</c:v>
                </c:pt>
                <c:pt idx="11">
                  <c:v>8.3120999999999938</c:v>
                </c:pt>
                <c:pt idx="12">
                  <c:v>8.5312999999999946</c:v>
                </c:pt>
                <c:pt idx="13">
                  <c:v>8.7261999999999986</c:v>
                </c:pt>
                <c:pt idx="14">
                  <c:v>8.9609999999999985</c:v>
                </c:pt>
                <c:pt idx="15">
                  <c:v>9.1026999999999987</c:v>
                </c:pt>
                <c:pt idx="16">
                  <c:v>9.3143999999999991</c:v>
                </c:pt>
                <c:pt idx="17">
                  <c:v>9.4923000000000002</c:v>
                </c:pt>
                <c:pt idx="18">
                  <c:v>9.6385999999999967</c:v>
                </c:pt>
                <c:pt idx="19">
                  <c:v>9.8429999999999964</c:v>
                </c:pt>
                <c:pt idx="20">
                  <c:v>10.039199999999994</c:v>
                </c:pt>
                <c:pt idx="21">
                  <c:v>10.2211</c:v>
                </c:pt>
                <c:pt idx="22">
                  <c:v>10.395999999999994</c:v>
                </c:pt>
                <c:pt idx="23">
                  <c:v>10.649499999999996</c:v>
                </c:pt>
                <c:pt idx="24">
                  <c:v>10.799799999999998</c:v>
                </c:pt>
                <c:pt idx="25">
                  <c:v>11.092099999999995</c:v>
                </c:pt>
                <c:pt idx="26">
                  <c:v>11.300999999999995</c:v>
                </c:pt>
                <c:pt idx="27">
                  <c:v>11.542299999999997</c:v>
                </c:pt>
                <c:pt idx="28">
                  <c:v>11.750099999999996</c:v>
                </c:pt>
                <c:pt idx="29">
                  <c:v>11.934899999999999</c:v>
                </c:pt>
                <c:pt idx="30">
                  <c:v>12.0471</c:v>
                </c:pt>
                <c:pt idx="31">
                  <c:v>12.2119</c:v>
                </c:pt>
                <c:pt idx="32">
                  <c:v>12.408899999999996</c:v>
                </c:pt>
                <c:pt idx="33">
                  <c:v>12.6265</c:v>
                </c:pt>
                <c:pt idx="34">
                  <c:v>12.849599999999995</c:v>
                </c:pt>
                <c:pt idx="35">
                  <c:v>12.954499999999996</c:v>
                </c:pt>
                <c:pt idx="36">
                  <c:v>13.150299999999994</c:v>
                </c:pt>
                <c:pt idx="37">
                  <c:v>13.308999999999997</c:v>
                </c:pt>
                <c:pt idx="38">
                  <c:v>13.427499999999995</c:v>
                </c:pt>
                <c:pt idx="39">
                  <c:v>13.563099999999999</c:v>
                </c:pt>
                <c:pt idx="40">
                  <c:v>13.714999999999996</c:v>
                </c:pt>
                <c:pt idx="41">
                  <c:v>13.822799999999994</c:v>
                </c:pt>
                <c:pt idx="42">
                  <c:v>13.9572</c:v>
                </c:pt>
                <c:pt idx="43">
                  <c:v>14.052699999999994</c:v>
                </c:pt>
                <c:pt idx="44">
                  <c:v>14.154899999999998</c:v>
                </c:pt>
                <c:pt idx="45">
                  <c:v>14.330199999999998</c:v>
                </c:pt>
                <c:pt idx="46">
                  <c:v>14.424499999999995</c:v>
                </c:pt>
                <c:pt idx="47">
                  <c:v>14.184399999999997</c:v>
                </c:pt>
                <c:pt idx="48">
                  <c:v>14.155099999999997</c:v>
                </c:pt>
                <c:pt idx="49">
                  <c:v>14.350599999999993</c:v>
                </c:pt>
                <c:pt idx="50">
                  <c:v>14.428199999999997</c:v>
                </c:pt>
                <c:pt idx="51">
                  <c:v>14.506399999999999</c:v>
                </c:pt>
                <c:pt idx="52">
                  <c:v>14.53629999999999</c:v>
                </c:pt>
                <c:pt idx="53">
                  <c:v>14.613399999999999</c:v>
                </c:pt>
                <c:pt idx="54">
                  <c:v>14.675899999999999</c:v>
                </c:pt>
                <c:pt idx="55">
                  <c:v>14.802299999999995</c:v>
                </c:pt>
                <c:pt idx="56">
                  <c:v>14.899099999999997</c:v>
                </c:pt>
                <c:pt idx="57">
                  <c:v>14.966099999999997</c:v>
                </c:pt>
                <c:pt idx="58">
                  <c:v>15.036399999999993</c:v>
                </c:pt>
                <c:pt idx="59">
                  <c:v>15.102899999999991</c:v>
                </c:pt>
                <c:pt idx="60">
                  <c:v>15.19019999999999</c:v>
                </c:pt>
                <c:pt idx="61">
                  <c:v>15.256199999999993</c:v>
                </c:pt>
                <c:pt idx="62">
                  <c:v>15.373599999999996</c:v>
                </c:pt>
                <c:pt idx="63">
                  <c:v>15.398399999999995</c:v>
                </c:pt>
                <c:pt idx="64">
                  <c:v>15.498099999999994</c:v>
                </c:pt>
                <c:pt idx="65">
                  <c:v>15.5745</c:v>
                </c:pt>
                <c:pt idx="66">
                  <c:v>15.618599999999994</c:v>
                </c:pt>
                <c:pt idx="67">
                  <c:v>15.726999999999997</c:v>
                </c:pt>
                <c:pt idx="68">
                  <c:v>15.828299999999992</c:v>
                </c:pt>
                <c:pt idx="69">
                  <c:v>15.923299999999998</c:v>
                </c:pt>
                <c:pt idx="70">
                  <c:v>16.01059999999999</c:v>
                </c:pt>
                <c:pt idx="71">
                  <c:v>16.181599999999996</c:v>
                </c:pt>
                <c:pt idx="72">
                  <c:v>16.250699999999995</c:v>
                </c:pt>
                <c:pt idx="73">
                  <c:v>16.46479999999999</c:v>
                </c:pt>
                <c:pt idx="74">
                  <c:v>16.598299999999995</c:v>
                </c:pt>
                <c:pt idx="75">
                  <c:v>16.764799999999994</c:v>
                </c:pt>
                <c:pt idx="76">
                  <c:v>16.902799999999992</c:v>
                </c:pt>
                <c:pt idx="77">
                  <c:v>17.019299999999994</c:v>
                </c:pt>
                <c:pt idx="78">
                  <c:v>17.069199999999995</c:v>
                </c:pt>
                <c:pt idx="79">
                  <c:v>17.168599999999998</c:v>
                </c:pt>
                <c:pt idx="80">
                  <c:v>17.304299999999991</c:v>
                </c:pt>
                <c:pt idx="81">
                  <c:v>17.458999999999996</c:v>
                </c:pt>
                <c:pt idx="82">
                  <c:v>17.626599999999989</c:v>
                </c:pt>
                <c:pt idx="83">
                  <c:v>17.677199999999992</c:v>
                </c:pt>
                <c:pt idx="84">
                  <c:v>17.844499999999989</c:v>
                </c:pt>
                <c:pt idx="85">
                  <c:v>17.992299999999993</c:v>
                </c:pt>
                <c:pt idx="86">
                  <c:v>18.063299999999991</c:v>
                </c:pt>
                <c:pt idx="87">
                  <c:v>18.188099999999999</c:v>
                </c:pt>
                <c:pt idx="88">
                  <c:v>18.243999999999993</c:v>
                </c:pt>
                <c:pt idx="89">
                  <c:v>18.331199999999988</c:v>
                </c:pt>
                <c:pt idx="90">
                  <c:v>18.448399999999999</c:v>
                </c:pt>
                <c:pt idx="91">
                  <c:v>18.495899999999992</c:v>
                </c:pt>
                <c:pt idx="92">
                  <c:v>18.549299999999995</c:v>
                </c:pt>
                <c:pt idx="93">
                  <c:v>18.678299999999993</c:v>
                </c:pt>
                <c:pt idx="94">
                  <c:v>18.724899999999991</c:v>
                </c:pt>
                <c:pt idx="95">
                  <c:v>18.439499999999995</c:v>
                </c:pt>
                <c:pt idx="96">
                  <c:v>18.367699999999992</c:v>
                </c:pt>
                <c:pt idx="97">
                  <c:v>18.518699999999988</c:v>
                </c:pt>
                <c:pt idx="98">
                  <c:v>18.550299999999993</c:v>
                </c:pt>
                <c:pt idx="99">
                  <c:v>18.587399999999995</c:v>
                </c:pt>
                <c:pt idx="100">
                  <c:v>18.577299999999987</c:v>
                </c:pt>
                <c:pt idx="101">
                  <c:v>18.611299999999993</c:v>
                </c:pt>
                <c:pt idx="102">
                  <c:v>18.634799999999998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66-457C-A07F-8869A84578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2576"/>
        <c:axId val="1847349024"/>
      </c:scatterChart>
      <c:valAx>
        <c:axId val="195518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</a:t>
                </a:r>
                <a:r>
                  <a:rPr lang="en-CA" sz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(min)</a:t>
                </a:r>
                <a:endParaRPr lang="en-CA" sz="1200">
                  <a:solidFill>
                    <a:schemeClr val="tx1">
                      <a:lumMod val="65000"/>
                      <a:lumOff val="3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A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349024"/>
        <c:crosses val="autoZero"/>
        <c:crossBetween val="midCat"/>
      </c:valAx>
      <c:valAx>
        <c:axId val="1847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Water Level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182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Van der Kamp Method</a:t>
            </a:r>
            <a:r>
              <a:rPr lang="en-US" sz="1400" b="0" i="0" baseline="0">
                <a:solidFill>
                  <a:sysClr val="windowText" lastClr="000000"/>
                </a:solidFill>
                <a:effectLst/>
              </a:rPr>
              <a:t>: WPID 53503, 2019-08-14</a:t>
            </a:r>
            <a:endParaRPr lang="en-CA" sz="1400">
              <a:solidFill>
                <a:sysClr val="windowText" lastClr="000000"/>
              </a:solidFill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0366396073151425"/>
          <c:y val="7.204178334452243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2"/>
          <c:tx>
            <c:v>Extended Drawdown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Data'!$A$54:$A$108</c:f>
              <c:numCache>
                <c:formatCode>General</c:formatCode>
                <c:ptCount val="55"/>
                <c:pt idx="0">
                  <c:v>1470</c:v>
                </c:pt>
                <c:pt idx="1">
                  <c:v>1500</c:v>
                </c:pt>
                <c:pt idx="2">
                  <c:v>1530</c:v>
                </c:pt>
                <c:pt idx="3">
                  <c:v>1560</c:v>
                </c:pt>
                <c:pt idx="4">
                  <c:v>1590</c:v>
                </c:pt>
                <c:pt idx="5">
                  <c:v>1620</c:v>
                </c:pt>
                <c:pt idx="6">
                  <c:v>1650</c:v>
                </c:pt>
                <c:pt idx="7">
                  <c:v>1680</c:v>
                </c:pt>
                <c:pt idx="8">
                  <c:v>1710</c:v>
                </c:pt>
                <c:pt idx="9">
                  <c:v>1740</c:v>
                </c:pt>
                <c:pt idx="10">
                  <c:v>1770</c:v>
                </c:pt>
                <c:pt idx="11">
                  <c:v>1800</c:v>
                </c:pt>
                <c:pt idx="12">
                  <c:v>1830</c:v>
                </c:pt>
                <c:pt idx="13">
                  <c:v>1860</c:v>
                </c:pt>
                <c:pt idx="14">
                  <c:v>1890</c:v>
                </c:pt>
                <c:pt idx="15">
                  <c:v>1920</c:v>
                </c:pt>
                <c:pt idx="16">
                  <c:v>1950</c:v>
                </c:pt>
                <c:pt idx="17">
                  <c:v>1980</c:v>
                </c:pt>
                <c:pt idx="18">
                  <c:v>2010</c:v>
                </c:pt>
                <c:pt idx="19">
                  <c:v>2040</c:v>
                </c:pt>
                <c:pt idx="20">
                  <c:v>2070</c:v>
                </c:pt>
                <c:pt idx="21">
                  <c:v>2100</c:v>
                </c:pt>
                <c:pt idx="22">
                  <c:v>2130</c:v>
                </c:pt>
                <c:pt idx="23">
                  <c:v>2160</c:v>
                </c:pt>
                <c:pt idx="24">
                  <c:v>2190</c:v>
                </c:pt>
                <c:pt idx="25">
                  <c:v>2220</c:v>
                </c:pt>
                <c:pt idx="26">
                  <c:v>2250</c:v>
                </c:pt>
                <c:pt idx="27">
                  <c:v>2280</c:v>
                </c:pt>
                <c:pt idx="28">
                  <c:v>2310</c:v>
                </c:pt>
                <c:pt idx="29">
                  <c:v>2340</c:v>
                </c:pt>
                <c:pt idx="30">
                  <c:v>2370</c:v>
                </c:pt>
                <c:pt idx="31">
                  <c:v>2400</c:v>
                </c:pt>
                <c:pt idx="32">
                  <c:v>2430</c:v>
                </c:pt>
                <c:pt idx="33">
                  <c:v>2460</c:v>
                </c:pt>
                <c:pt idx="34">
                  <c:v>2490</c:v>
                </c:pt>
                <c:pt idx="35">
                  <c:v>2520</c:v>
                </c:pt>
                <c:pt idx="36">
                  <c:v>2550</c:v>
                </c:pt>
                <c:pt idx="37">
                  <c:v>2580</c:v>
                </c:pt>
                <c:pt idx="38">
                  <c:v>2610</c:v>
                </c:pt>
                <c:pt idx="39">
                  <c:v>2640</c:v>
                </c:pt>
                <c:pt idx="40">
                  <c:v>2670</c:v>
                </c:pt>
                <c:pt idx="41">
                  <c:v>2700</c:v>
                </c:pt>
                <c:pt idx="42">
                  <c:v>2730</c:v>
                </c:pt>
                <c:pt idx="43">
                  <c:v>2760</c:v>
                </c:pt>
                <c:pt idx="44">
                  <c:v>2790</c:v>
                </c:pt>
                <c:pt idx="45">
                  <c:v>2820</c:v>
                </c:pt>
                <c:pt idx="46">
                  <c:v>2850</c:v>
                </c:pt>
                <c:pt idx="47">
                  <c:v>2880</c:v>
                </c:pt>
                <c:pt idx="48">
                  <c:v>2910</c:v>
                </c:pt>
                <c:pt idx="49">
                  <c:v>2940</c:v>
                </c:pt>
                <c:pt idx="50">
                  <c:v>2970</c:v>
                </c:pt>
                <c:pt idx="51">
                  <c:v>3000</c:v>
                </c:pt>
                <c:pt idx="52">
                  <c:v>3030</c:v>
                </c:pt>
                <c:pt idx="53">
                  <c:v>3060</c:v>
                </c:pt>
                <c:pt idx="54">
                  <c:v>3090</c:v>
                </c:pt>
              </c:numCache>
            </c:numRef>
          </c:xVal>
          <c:yVal>
            <c:numRef>
              <c:f>'Pumped Well Data'!$J$54:$J$108</c:f>
              <c:numCache>
                <c:formatCode>0.000</c:formatCode>
                <c:ptCount val="55"/>
                <c:pt idx="0">
                  <c:v>14.155099999999997</c:v>
                </c:pt>
                <c:pt idx="1">
                  <c:v>14.350599999999993</c:v>
                </c:pt>
                <c:pt idx="2">
                  <c:v>14.428199999999997</c:v>
                </c:pt>
                <c:pt idx="3">
                  <c:v>14.506399999999999</c:v>
                </c:pt>
                <c:pt idx="4">
                  <c:v>14.53629999999999</c:v>
                </c:pt>
                <c:pt idx="5">
                  <c:v>14.613399999999999</c:v>
                </c:pt>
                <c:pt idx="6">
                  <c:v>14.675899999999999</c:v>
                </c:pt>
                <c:pt idx="7">
                  <c:v>14.802299999999995</c:v>
                </c:pt>
                <c:pt idx="8">
                  <c:v>14.899099999999997</c:v>
                </c:pt>
                <c:pt idx="9">
                  <c:v>14.966099999999997</c:v>
                </c:pt>
                <c:pt idx="10">
                  <c:v>15.036399999999993</c:v>
                </c:pt>
                <c:pt idx="11">
                  <c:v>15.102899999999991</c:v>
                </c:pt>
                <c:pt idx="12">
                  <c:v>15.19019999999999</c:v>
                </c:pt>
                <c:pt idx="13">
                  <c:v>15.256199999999993</c:v>
                </c:pt>
                <c:pt idx="14">
                  <c:v>15.373599999999996</c:v>
                </c:pt>
                <c:pt idx="15">
                  <c:v>15.398399999999995</c:v>
                </c:pt>
                <c:pt idx="16">
                  <c:v>15.498099999999994</c:v>
                </c:pt>
                <c:pt idx="17">
                  <c:v>15.5745</c:v>
                </c:pt>
                <c:pt idx="18">
                  <c:v>15.618599999999994</c:v>
                </c:pt>
                <c:pt idx="19">
                  <c:v>15.726999999999997</c:v>
                </c:pt>
                <c:pt idx="20">
                  <c:v>15.828299999999992</c:v>
                </c:pt>
                <c:pt idx="21">
                  <c:v>15.923299999999998</c:v>
                </c:pt>
                <c:pt idx="22">
                  <c:v>16.01059999999999</c:v>
                </c:pt>
                <c:pt idx="23">
                  <c:v>16.181599999999996</c:v>
                </c:pt>
                <c:pt idx="24">
                  <c:v>16.250699999999995</c:v>
                </c:pt>
                <c:pt idx="25">
                  <c:v>16.46479999999999</c:v>
                </c:pt>
                <c:pt idx="26">
                  <c:v>16.598299999999995</c:v>
                </c:pt>
                <c:pt idx="27">
                  <c:v>16.764799999999994</c:v>
                </c:pt>
                <c:pt idx="28">
                  <c:v>16.902799999999992</c:v>
                </c:pt>
                <c:pt idx="29">
                  <c:v>17.019299999999994</c:v>
                </c:pt>
                <c:pt idx="30">
                  <c:v>17.069199999999995</c:v>
                </c:pt>
                <c:pt idx="31">
                  <c:v>17.168599999999998</c:v>
                </c:pt>
                <c:pt idx="32">
                  <c:v>17.304299999999991</c:v>
                </c:pt>
                <c:pt idx="33">
                  <c:v>17.458999999999996</c:v>
                </c:pt>
                <c:pt idx="34">
                  <c:v>17.626599999999989</c:v>
                </c:pt>
                <c:pt idx="35">
                  <c:v>17.677199999999992</c:v>
                </c:pt>
                <c:pt idx="36">
                  <c:v>17.844499999999989</c:v>
                </c:pt>
                <c:pt idx="37">
                  <c:v>17.992299999999993</c:v>
                </c:pt>
                <c:pt idx="38">
                  <c:v>18.063299999999991</c:v>
                </c:pt>
                <c:pt idx="39">
                  <c:v>18.188099999999999</c:v>
                </c:pt>
                <c:pt idx="40">
                  <c:v>18.243999999999993</c:v>
                </c:pt>
                <c:pt idx="41">
                  <c:v>18.331199999999988</c:v>
                </c:pt>
                <c:pt idx="42">
                  <c:v>18.448399999999999</c:v>
                </c:pt>
                <c:pt idx="43">
                  <c:v>18.495899999999992</c:v>
                </c:pt>
                <c:pt idx="44">
                  <c:v>18.549299999999995</c:v>
                </c:pt>
                <c:pt idx="45">
                  <c:v>18.678299999999993</c:v>
                </c:pt>
                <c:pt idx="46">
                  <c:v>18.724899999999991</c:v>
                </c:pt>
                <c:pt idx="47">
                  <c:v>18.439499999999995</c:v>
                </c:pt>
                <c:pt idx="48">
                  <c:v>18.367699999999992</c:v>
                </c:pt>
                <c:pt idx="49">
                  <c:v>18.518699999999988</c:v>
                </c:pt>
                <c:pt idx="50">
                  <c:v>18.550299999999993</c:v>
                </c:pt>
                <c:pt idx="51">
                  <c:v>18.587399999999995</c:v>
                </c:pt>
                <c:pt idx="52">
                  <c:v>18.577299999999987</c:v>
                </c:pt>
                <c:pt idx="53">
                  <c:v>18.611299999999993</c:v>
                </c:pt>
                <c:pt idx="54">
                  <c:v>18.634799999999998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7F3-4136-8330-DE67E572D845}"/>
            </c:ext>
          </c:extLst>
        </c:ser>
        <c:ser>
          <c:idx val="1"/>
          <c:order val="3"/>
          <c:tx>
            <c:v>Drawdown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Data'!$A$5:$A$108</c:f>
              <c:numCache>
                <c:formatCode>General</c:formatCode>
                <c:ptCount val="104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270</c:v>
                </c:pt>
                <c:pt idx="10">
                  <c:v>300</c:v>
                </c:pt>
                <c:pt idx="11">
                  <c:v>330</c:v>
                </c:pt>
                <c:pt idx="12">
                  <c:v>360</c:v>
                </c:pt>
                <c:pt idx="13">
                  <c:v>390</c:v>
                </c:pt>
                <c:pt idx="14">
                  <c:v>420</c:v>
                </c:pt>
                <c:pt idx="15">
                  <c:v>450</c:v>
                </c:pt>
                <c:pt idx="16">
                  <c:v>480</c:v>
                </c:pt>
                <c:pt idx="17">
                  <c:v>510</c:v>
                </c:pt>
                <c:pt idx="18">
                  <c:v>540</c:v>
                </c:pt>
                <c:pt idx="19">
                  <c:v>570</c:v>
                </c:pt>
                <c:pt idx="20">
                  <c:v>600</c:v>
                </c:pt>
                <c:pt idx="21">
                  <c:v>630</c:v>
                </c:pt>
                <c:pt idx="22">
                  <c:v>660</c:v>
                </c:pt>
                <c:pt idx="23">
                  <c:v>690</c:v>
                </c:pt>
                <c:pt idx="24">
                  <c:v>720</c:v>
                </c:pt>
                <c:pt idx="25">
                  <c:v>750</c:v>
                </c:pt>
                <c:pt idx="26">
                  <c:v>780</c:v>
                </c:pt>
                <c:pt idx="27">
                  <c:v>810</c:v>
                </c:pt>
                <c:pt idx="28">
                  <c:v>840</c:v>
                </c:pt>
                <c:pt idx="29">
                  <c:v>870</c:v>
                </c:pt>
                <c:pt idx="30">
                  <c:v>900</c:v>
                </c:pt>
                <c:pt idx="31">
                  <c:v>930</c:v>
                </c:pt>
                <c:pt idx="32">
                  <c:v>960</c:v>
                </c:pt>
                <c:pt idx="33">
                  <c:v>990</c:v>
                </c:pt>
                <c:pt idx="34">
                  <c:v>1020</c:v>
                </c:pt>
                <c:pt idx="35">
                  <c:v>1050</c:v>
                </c:pt>
                <c:pt idx="36">
                  <c:v>1080</c:v>
                </c:pt>
                <c:pt idx="37">
                  <c:v>1110</c:v>
                </c:pt>
                <c:pt idx="38">
                  <c:v>1140</c:v>
                </c:pt>
                <c:pt idx="39">
                  <c:v>1170</c:v>
                </c:pt>
                <c:pt idx="40">
                  <c:v>1200</c:v>
                </c:pt>
                <c:pt idx="41">
                  <c:v>1230</c:v>
                </c:pt>
                <c:pt idx="42">
                  <c:v>1260</c:v>
                </c:pt>
                <c:pt idx="43">
                  <c:v>1290</c:v>
                </c:pt>
                <c:pt idx="44">
                  <c:v>1320</c:v>
                </c:pt>
                <c:pt idx="45">
                  <c:v>1350</c:v>
                </c:pt>
                <c:pt idx="46">
                  <c:v>1380</c:v>
                </c:pt>
                <c:pt idx="47">
                  <c:v>1410</c:v>
                </c:pt>
                <c:pt idx="48">
                  <c:v>1440</c:v>
                </c:pt>
                <c:pt idx="49">
                  <c:v>1470</c:v>
                </c:pt>
                <c:pt idx="50">
                  <c:v>1500</c:v>
                </c:pt>
                <c:pt idx="51">
                  <c:v>1530</c:v>
                </c:pt>
                <c:pt idx="52">
                  <c:v>1560</c:v>
                </c:pt>
                <c:pt idx="53">
                  <c:v>1590</c:v>
                </c:pt>
                <c:pt idx="54">
                  <c:v>1620</c:v>
                </c:pt>
                <c:pt idx="55">
                  <c:v>1650</c:v>
                </c:pt>
                <c:pt idx="56">
                  <c:v>1680</c:v>
                </c:pt>
                <c:pt idx="57">
                  <c:v>1710</c:v>
                </c:pt>
                <c:pt idx="58">
                  <c:v>1740</c:v>
                </c:pt>
                <c:pt idx="59">
                  <c:v>1770</c:v>
                </c:pt>
                <c:pt idx="60">
                  <c:v>1800</c:v>
                </c:pt>
                <c:pt idx="61">
                  <c:v>1830</c:v>
                </c:pt>
                <c:pt idx="62">
                  <c:v>1860</c:v>
                </c:pt>
                <c:pt idx="63">
                  <c:v>1890</c:v>
                </c:pt>
                <c:pt idx="64">
                  <c:v>1920</c:v>
                </c:pt>
                <c:pt idx="65">
                  <c:v>1950</c:v>
                </c:pt>
                <c:pt idx="66">
                  <c:v>1980</c:v>
                </c:pt>
                <c:pt idx="67">
                  <c:v>2010</c:v>
                </c:pt>
                <c:pt idx="68">
                  <c:v>2040</c:v>
                </c:pt>
                <c:pt idx="69">
                  <c:v>2070</c:v>
                </c:pt>
                <c:pt idx="70">
                  <c:v>2100</c:v>
                </c:pt>
                <c:pt idx="71">
                  <c:v>2130</c:v>
                </c:pt>
                <c:pt idx="72">
                  <c:v>2160</c:v>
                </c:pt>
                <c:pt idx="73">
                  <c:v>2190</c:v>
                </c:pt>
                <c:pt idx="74">
                  <c:v>2220</c:v>
                </c:pt>
                <c:pt idx="75">
                  <c:v>2250</c:v>
                </c:pt>
                <c:pt idx="76">
                  <c:v>2280</c:v>
                </c:pt>
                <c:pt idx="77">
                  <c:v>2310</c:v>
                </c:pt>
                <c:pt idx="78">
                  <c:v>2340</c:v>
                </c:pt>
                <c:pt idx="79">
                  <c:v>2370</c:v>
                </c:pt>
                <c:pt idx="80">
                  <c:v>2400</c:v>
                </c:pt>
                <c:pt idx="81">
                  <c:v>2430</c:v>
                </c:pt>
                <c:pt idx="82">
                  <c:v>2460</c:v>
                </c:pt>
                <c:pt idx="83">
                  <c:v>2490</c:v>
                </c:pt>
                <c:pt idx="84">
                  <c:v>2520</c:v>
                </c:pt>
                <c:pt idx="85">
                  <c:v>2550</c:v>
                </c:pt>
                <c:pt idx="86">
                  <c:v>2580</c:v>
                </c:pt>
                <c:pt idx="87">
                  <c:v>2610</c:v>
                </c:pt>
                <c:pt idx="88">
                  <c:v>2640</c:v>
                </c:pt>
                <c:pt idx="89">
                  <c:v>2670</c:v>
                </c:pt>
                <c:pt idx="90">
                  <c:v>2700</c:v>
                </c:pt>
                <c:pt idx="91">
                  <c:v>2730</c:v>
                </c:pt>
                <c:pt idx="92">
                  <c:v>2760</c:v>
                </c:pt>
                <c:pt idx="93">
                  <c:v>2790</c:v>
                </c:pt>
                <c:pt idx="94">
                  <c:v>2820</c:v>
                </c:pt>
                <c:pt idx="95">
                  <c:v>2850</c:v>
                </c:pt>
                <c:pt idx="96">
                  <c:v>2880</c:v>
                </c:pt>
                <c:pt idx="97">
                  <c:v>2910</c:v>
                </c:pt>
                <c:pt idx="98">
                  <c:v>2940</c:v>
                </c:pt>
                <c:pt idx="99">
                  <c:v>2970</c:v>
                </c:pt>
                <c:pt idx="100">
                  <c:v>3000</c:v>
                </c:pt>
                <c:pt idx="101">
                  <c:v>3030</c:v>
                </c:pt>
                <c:pt idx="102">
                  <c:v>3060</c:v>
                </c:pt>
                <c:pt idx="103">
                  <c:v>3090</c:v>
                </c:pt>
              </c:numCache>
            </c:numRef>
          </c:xVal>
          <c:yVal>
            <c:numRef>
              <c:f>'Pumped Well Data'!$I$5:$I$108</c:f>
              <c:numCache>
                <c:formatCode>0.000</c:formatCode>
                <c:ptCount val="104"/>
                <c:pt idx="0">
                  <c:v>0</c:v>
                </c:pt>
                <c:pt idx="1">
                  <c:v>4.1069999999999993</c:v>
                </c:pt>
                <c:pt idx="2">
                  <c:v>5.0482999999999976</c:v>
                </c:pt>
                <c:pt idx="3">
                  <c:v>5.6248999999999967</c:v>
                </c:pt>
                <c:pt idx="4">
                  <c:v>6.0765999999999991</c:v>
                </c:pt>
                <c:pt idx="5">
                  <c:v>6.4105999999999952</c:v>
                </c:pt>
                <c:pt idx="6">
                  <c:v>6.7492999999999981</c:v>
                </c:pt>
                <c:pt idx="7">
                  <c:v>7.0382999999999996</c:v>
                </c:pt>
                <c:pt idx="8">
                  <c:v>7.3634999999999948</c:v>
                </c:pt>
                <c:pt idx="9">
                  <c:v>7.6422999999999988</c:v>
                </c:pt>
                <c:pt idx="10">
                  <c:v>7.8785999999999987</c:v>
                </c:pt>
                <c:pt idx="11">
                  <c:v>8.1041999999999987</c:v>
                </c:pt>
                <c:pt idx="12">
                  <c:v>8.3120999999999938</c:v>
                </c:pt>
                <c:pt idx="13">
                  <c:v>8.5312999999999946</c:v>
                </c:pt>
                <c:pt idx="14">
                  <c:v>8.7261999999999986</c:v>
                </c:pt>
                <c:pt idx="15">
                  <c:v>8.9609999999999985</c:v>
                </c:pt>
                <c:pt idx="16">
                  <c:v>9.1026999999999987</c:v>
                </c:pt>
                <c:pt idx="17">
                  <c:v>9.3143999999999991</c:v>
                </c:pt>
                <c:pt idx="18">
                  <c:v>9.4923000000000002</c:v>
                </c:pt>
                <c:pt idx="19">
                  <c:v>9.6385999999999967</c:v>
                </c:pt>
                <c:pt idx="20">
                  <c:v>9.8429999999999964</c:v>
                </c:pt>
                <c:pt idx="21">
                  <c:v>10.039199999999994</c:v>
                </c:pt>
                <c:pt idx="22">
                  <c:v>10.2211</c:v>
                </c:pt>
                <c:pt idx="23">
                  <c:v>10.395999999999994</c:v>
                </c:pt>
                <c:pt idx="24">
                  <c:v>10.649499999999996</c:v>
                </c:pt>
                <c:pt idx="25">
                  <c:v>10.799799999999998</c:v>
                </c:pt>
                <c:pt idx="26">
                  <c:v>11.092099999999995</c:v>
                </c:pt>
                <c:pt idx="27">
                  <c:v>11.300999999999995</c:v>
                </c:pt>
                <c:pt idx="28">
                  <c:v>11.542299999999997</c:v>
                </c:pt>
                <c:pt idx="29">
                  <c:v>11.750099999999996</c:v>
                </c:pt>
                <c:pt idx="30">
                  <c:v>11.934899999999999</c:v>
                </c:pt>
                <c:pt idx="31">
                  <c:v>12.0471</c:v>
                </c:pt>
                <c:pt idx="32">
                  <c:v>12.2119</c:v>
                </c:pt>
                <c:pt idx="33">
                  <c:v>12.408899999999996</c:v>
                </c:pt>
                <c:pt idx="34">
                  <c:v>12.6265</c:v>
                </c:pt>
                <c:pt idx="35">
                  <c:v>12.849599999999995</c:v>
                </c:pt>
                <c:pt idx="36">
                  <c:v>12.954499999999996</c:v>
                </c:pt>
                <c:pt idx="37">
                  <c:v>13.150299999999994</c:v>
                </c:pt>
                <c:pt idx="38">
                  <c:v>13.308999999999997</c:v>
                </c:pt>
                <c:pt idx="39">
                  <c:v>13.427499999999995</c:v>
                </c:pt>
                <c:pt idx="40">
                  <c:v>13.563099999999999</c:v>
                </c:pt>
                <c:pt idx="41">
                  <c:v>13.714999999999996</c:v>
                </c:pt>
                <c:pt idx="42">
                  <c:v>13.822799999999994</c:v>
                </c:pt>
                <c:pt idx="43">
                  <c:v>13.9572</c:v>
                </c:pt>
                <c:pt idx="44">
                  <c:v>14.052699999999994</c:v>
                </c:pt>
                <c:pt idx="45">
                  <c:v>14.154899999999998</c:v>
                </c:pt>
                <c:pt idx="46">
                  <c:v>14.330199999999998</c:v>
                </c:pt>
                <c:pt idx="47">
                  <c:v>14.424499999999995</c:v>
                </c:pt>
                <c:pt idx="48">
                  <c:v>14.184399999999997</c:v>
                </c:pt>
                <c:pt idx="49">
                  <c:v>10.048099999999998</c:v>
                </c:pt>
                <c:pt idx="50">
                  <c:v>9.3022999999999954</c:v>
                </c:pt>
                <c:pt idx="51">
                  <c:v>8.8033000000000001</c:v>
                </c:pt>
                <c:pt idx="52">
                  <c:v>8.4298000000000002</c:v>
                </c:pt>
                <c:pt idx="53">
                  <c:v>8.1256999999999948</c:v>
                </c:pt>
                <c:pt idx="54">
                  <c:v>7.8641000000000005</c:v>
                </c:pt>
                <c:pt idx="55">
                  <c:v>7.6375999999999991</c:v>
                </c:pt>
                <c:pt idx="56">
                  <c:v>7.4388000000000005</c:v>
                </c:pt>
                <c:pt idx="57">
                  <c:v>7.2567999999999984</c:v>
                </c:pt>
                <c:pt idx="58">
                  <c:v>7.0874999999999986</c:v>
                </c:pt>
                <c:pt idx="59">
                  <c:v>6.9321999999999946</c:v>
                </c:pt>
                <c:pt idx="60">
                  <c:v>6.7907999999999973</c:v>
                </c:pt>
                <c:pt idx="61">
                  <c:v>6.6588999999999956</c:v>
                </c:pt>
                <c:pt idx="62">
                  <c:v>6.529999999999994</c:v>
                </c:pt>
                <c:pt idx="63">
                  <c:v>6.4125999999999976</c:v>
                </c:pt>
                <c:pt idx="64">
                  <c:v>6.2956999999999965</c:v>
                </c:pt>
                <c:pt idx="65">
                  <c:v>6.1836999999999946</c:v>
                </c:pt>
                <c:pt idx="66">
                  <c:v>6.0822000000000003</c:v>
                </c:pt>
                <c:pt idx="67">
                  <c:v>5.9799999999999969</c:v>
                </c:pt>
                <c:pt idx="68">
                  <c:v>5.8840000000000003</c:v>
                </c:pt>
                <c:pt idx="69">
                  <c:v>5.7890999999999977</c:v>
                </c:pt>
                <c:pt idx="70">
                  <c:v>5.7021999999999977</c:v>
                </c:pt>
                <c:pt idx="71">
                  <c:v>5.6145999999999958</c:v>
                </c:pt>
                <c:pt idx="72">
                  <c:v>5.5320999999999998</c:v>
                </c:pt>
                <c:pt idx="73">
                  <c:v>5.4508999999999972</c:v>
                </c:pt>
                <c:pt idx="74">
                  <c:v>5.3726999999999947</c:v>
                </c:pt>
                <c:pt idx="75">
                  <c:v>5.2972999999999999</c:v>
                </c:pt>
                <c:pt idx="76">
                  <c:v>5.2224999999999966</c:v>
                </c:pt>
                <c:pt idx="77">
                  <c:v>5.1526999999999958</c:v>
                </c:pt>
                <c:pt idx="78">
                  <c:v>5.0843999999999951</c:v>
                </c:pt>
                <c:pt idx="79">
                  <c:v>5.0220999999999947</c:v>
                </c:pt>
                <c:pt idx="80">
                  <c:v>4.9566999999999979</c:v>
                </c:pt>
                <c:pt idx="81">
                  <c:v>4.8953999999999951</c:v>
                </c:pt>
                <c:pt idx="82">
                  <c:v>4.832499999999996</c:v>
                </c:pt>
                <c:pt idx="83">
                  <c:v>4.7769999999999939</c:v>
                </c:pt>
                <c:pt idx="84">
                  <c:v>4.7226999999999961</c:v>
                </c:pt>
                <c:pt idx="85">
                  <c:v>4.694199999999995</c:v>
                </c:pt>
                <c:pt idx="86">
                  <c:v>4.6832999999999956</c:v>
                </c:pt>
                <c:pt idx="87">
                  <c:v>4.6357999999999961</c:v>
                </c:pt>
                <c:pt idx="88">
                  <c:v>4.625</c:v>
                </c:pt>
                <c:pt idx="89">
                  <c:v>4.5289999999999964</c:v>
                </c:pt>
                <c:pt idx="90">
                  <c:v>4.5083999999999946</c:v>
                </c:pt>
                <c:pt idx="91">
                  <c:v>4.4911999999999992</c:v>
                </c:pt>
                <c:pt idx="92">
                  <c:v>4.4431999999999974</c:v>
                </c:pt>
                <c:pt idx="93">
                  <c:v>4.3943999999999974</c:v>
                </c:pt>
                <c:pt idx="94">
                  <c:v>4.3480999999999952</c:v>
                </c:pt>
                <c:pt idx="95">
                  <c:v>4.3003999999999962</c:v>
                </c:pt>
                <c:pt idx="96">
                  <c:v>4.2550999999999988</c:v>
                </c:pt>
                <c:pt idx="97">
                  <c:v>4.2125999999999948</c:v>
                </c:pt>
                <c:pt idx="98">
                  <c:v>4.1680999999999955</c:v>
                </c:pt>
                <c:pt idx="99">
                  <c:v>4.1220999999999961</c:v>
                </c:pt>
                <c:pt idx="100">
                  <c:v>4.080999999999996</c:v>
                </c:pt>
                <c:pt idx="101">
                  <c:v>4.0409999999999968</c:v>
                </c:pt>
                <c:pt idx="102">
                  <c:v>3.9978999999999942</c:v>
                </c:pt>
                <c:pt idx="103">
                  <c:v>3.9588999999999999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7F3-4136-8330-DE67E572D8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0"/>
                <c:tx>
                  <c:v>Extended Drawdown</c:v>
                </c:tx>
                <c:spPr>
                  <a:ln w="6350"/>
                </c:spPr>
                <c:xVal>
                  <c:numRef>
                    <c:extLst>
                      <c:ext uri="{02D57815-91ED-43cb-92C2-25804820EDAC}">
                        <c15:formulaRef>
                          <c15:sqref>'Pumped Well Data'!$A$157:$A$168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Data'!$J$157:$J$168</c15:sqref>
                        </c15:formulaRef>
                      </c:ext>
                    </c:extLst>
                    <c:numCache>
                      <c:formatCode>0.000</c:formatCode>
                      <c:ptCount val="12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97F3-4136-8330-DE67E572D845}"/>
                  </c:ext>
                </c:extLst>
              </c15:ser>
            </c15:filteredScatterSeries>
            <c15:filteredScatterSeries>
              <c15:ser>
                <c:idx val="3"/>
                <c:order val="1"/>
                <c:tx>
                  <c:v>Drawdown</c:v>
                </c:tx>
                <c:spPr>
                  <a:ln w="12700">
                    <a:solidFill>
                      <a:schemeClr val="tx1"/>
                    </a:solidFill>
                  </a:ln>
                </c:spP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Data'!$A$6:$A$168</c15:sqref>
                        </c15:formulaRef>
                      </c:ext>
                    </c:extLst>
                    <c:numCache>
                      <c:formatCode>General</c:formatCode>
                      <c:ptCount val="163"/>
                      <c:pt idx="0">
                        <c:v>30</c:v>
                      </c:pt>
                      <c:pt idx="1">
                        <c:v>60</c:v>
                      </c:pt>
                      <c:pt idx="2">
                        <c:v>90</c:v>
                      </c:pt>
                      <c:pt idx="3">
                        <c:v>120</c:v>
                      </c:pt>
                      <c:pt idx="4">
                        <c:v>150</c:v>
                      </c:pt>
                      <c:pt idx="5">
                        <c:v>180</c:v>
                      </c:pt>
                      <c:pt idx="6">
                        <c:v>210</c:v>
                      </c:pt>
                      <c:pt idx="7">
                        <c:v>240</c:v>
                      </c:pt>
                      <c:pt idx="8">
                        <c:v>270</c:v>
                      </c:pt>
                      <c:pt idx="9">
                        <c:v>300</c:v>
                      </c:pt>
                      <c:pt idx="10">
                        <c:v>330</c:v>
                      </c:pt>
                      <c:pt idx="11">
                        <c:v>360</c:v>
                      </c:pt>
                      <c:pt idx="12">
                        <c:v>390</c:v>
                      </c:pt>
                      <c:pt idx="13">
                        <c:v>420</c:v>
                      </c:pt>
                      <c:pt idx="14">
                        <c:v>450</c:v>
                      </c:pt>
                      <c:pt idx="15">
                        <c:v>480</c:v>
                      </c:pt>
                      <c:pt idx="16">
                        <c:v>510</c:v>
                      </c:pt>
                      <c:pt idx="17">
                        <c:v>540</c:v>
                      </c:pt>
                      <c:pt idx="18">
                        <c:v>570</c:v>
                      </c:pt>
                      <c:pt idx="19">
                        <c:v>600</c:v>
                      </c:pt>
                      <c:pt idx="20">
                        <c:v>630</c:v>
                      </c:pt>
                      <c:pt idx="21">
                        <c:v>660</c:v>
                      </c:pt>
                      <c:pt idx="22">
                        <c:v>690</c:v>
                      </c:pt>
                      <c:pt idx="23">
                        <c:v>720</c:v>
                      </c:pt>
                      <c:pt idx="24">
                        <c:v>750</c:v>
                      </c:pt>
                      <c:pt idx="25">
                        <c:v>780</c:v>
                      </c:pt>
                      <c:pt idx="26">
                        <c:v>810</c:v>
                      </c:pt>
                      <c:pt idx="27">
                        <c:v>840</c:v>
                      </c:pt>
                      <c:pt idx="28">
                        <c:v>870</c:v>
                      </c:pt>
                      <c:pt idx="29">
                        <c:v>900</c:v>
                      </c:pt>
                      <c:pt idx="30">
                        <c:v>930</c:v>
                      </c:pt>
                      <c:pt idx="31">
                        <c:v>960</c:v>
                      </c:pt>
                      <c:pt idx="32">
                        <c:v>990</c:v>
                      </c:pt>
                      <c:pt idx="33">
                        <c:v>1020</c:v>
                      </c:pt>
                      <c:pt idx="34">
                        <c:v>1050</c:v>
                      </c:pt>
                      <c:pt idx="35">
                        <c:v>1080</c:v>
                      </c:pt>
                      <c:pt idx="36">
                        <c:v>1110</c:v>
                      </c:pt>
                      <c:pt idx="37">
                        <c:v>1140</c:v>
                      </c:pt>
                      <c:pt idx="38">
                        <c:v>1170</c:v>
                      </c:pt>
                      <c:pt idx="39">
                        <c:v>1200</c:v>
                      </c:pt>
                      <c:pt idx="40">
                        <c:v>1230</c:v>
                      </c:pt>
                      <c:pt idx="41">
                        <c:v>1260</c:v>
                      </c:pt>
                      <c:pt idx="42">
                        <c:v>1290</c:v>
                      </c:pt>
                      <c:pt idx="43">
                        <c:v>1320</c:v>
                      </c:pt>
                      <c:pt idx="44">
                        <c:v>1350</c:v>
                      </c:pt>
                      <c:pt idx="45">
                        <c:v>1380</c:v>
                      </c:pt>
                      <c:pt idx="46">
                        <c:v>1410</c:v>
                      </c:pt>
                      <c:pt idx="47">
                        <c:v>1440</c:v>
                      </c:pt>
                      <c:pt idx="48">
                        <c:v>1470</c:v>
                      </c:pt>
                      <c:pt idx="49">
                        <c:v>1500</c:v>
                      </c:pt>
                      <c:pt idx="50">
                        <c:v>1530</c:v>
                      </c:pt>
                      <c:pt idx="51">
                        <c:v>1560</c:v>
                      </c:pt>
                      <c:pt idx="52">
                        <c:v>1590</c:v>
                      </c:pt>
                      <c:pt idx="53">
                        <c:v>1620</c:v>
                      </c:pt>
                      <c:pt idx="54">
                        <c:v>1650</c:v>
                      </c:pt>
                      <c:pt idx="55">
                        <c:v>1680</c:v>
                      </c:pt>
                      <c:pt idx="56">
                        <c:v>1710</c:v>
                      </c:pt>
                      <c:pt idx="57">
                        <c:v>1740</c:v>
                      </c:pt>
                      <c:pt idx="58">
                        <c:v>1770</c:v>
                      </c:pt>
                      <c:pt idx="59">
                        <c:v>1800</c:v>
                      </c:pt>
                      <c:pt idx="60">
                        <c:v>1830</c:v>
                      </c:pt>
                      <c:pt idx="61">
                        <c:v>1860</c:v>
                      </c:pt>
                      <c:pt idx="62">
                        <c:v>1890</c:v>
                      </c:pt>
                      <c:pt idx="63">
                        <c:v>1920</c:v>
                      </c:pt>
                      <c:pt idx="64">
                        <c:v>1950</c:v>
                      </c:pt>
                      <c:pt idx="65">
                        <c:v>1980</c:v>
                      </c:pt>
                      <c:pt idx="66">
                        <c:v>2010</c:v>
                      </c:pt>
                      <c:pt idx="67">
                        <c:v>2040</c:v>
                      </c:pt>
                      <c:pt idx="68">
                        <c:v>2070</c:v>
                      </c:pt>
                      <c:pt idx="69">
                        <c:v>2100</c:v>
                      </c:pt>
                      <c:pt idx="70">
                        <c:v>2130</c:v>
                      </c:pt>
                      <c:pt idx="71">
                        <c:v>2160</c:v>
                      </c:pt>
                      <c:pt idx="72">
                        <c:v>2190</c:v>
                      </c:pt>
                      <c:pt idx="73">
                        <c:v>2220</c:v>
                      </c:pt>
                      <c:pt idx="74">
                        <c:v>2250</c:v>
                      </c:pt>
                      <c:pt idx="75">
                        <c:v>2280</c:v>
                      </c:pt>
                      <c:pt idx="76">
                        <c:v>2310</c:v>
                      </c:pt>
                      <c:pt idx="77">
                        <c:v>2340</c:v>
                      </c:pt>
                      <c:pt idx="78">
                        <c:v>2370</c:v>
                      </c:pt>
                      <c:pt idx="79">
                        <c:v>2400</c:v>
                      </c:pt>
                      <c:pt idx="80">
                        <c:v>2430</c:v>
                      </c:pt>
                      <c:pt idx="81">
                        <c:v>2460</c:v>
                      </c:pt>
                      <c:pt idx="82">
                        <c:v>2490</c:v>
                      </c:pt>
                      <c:pt idx="83">
                        <c:v>2520</c:v>
                      </c:pt>
                      <c:pt idx="84">
                        <c:v>2550</c:v>
                      </c:pt>
                      <c:pt idx="85">
                        <c:v>2580</c:v>
                      </c:pt>
                      <c:pt idx="86">
                        <c:v>2610</c:v>
                      </c:pt>
                      <c:pt idx="87">
                        <c:v>2640</c:v>
                      </c:pt>
                      <c:pt idx="88">
                        <c:v>2670</c:v>
                      </c:pt>
                      <c:pt idx="89">
                        <c:v>2700</c:v>
                      </c:pt>
                      <c:pt idx="90">
                        <c:v>2730</c:v>
                      </c:pt>
                      <c:pt idx="91">
                        <c:v>2760</c:v>
                      </c:pt>
                      <c:pt idx="92">
                        <c:v>2790</c:v>
                      </c:pt>
                      <c:pt idx="93">
                        <c:v>2820</c:v>
                      </c:pt>
                      <c:pt idx="94">
                        <c:v>2850</c:v>
                      </c:pt>
                      <c:pt idx="95">
                        <c:v>2880</c:v>
                      </c:pt>
                      <c:pt idx="96">
                        <c:v>2910</c:v>
                      </c:pt>
                      <c:pt idx="97">
                        <c:v>2940</c:v>
                      </c:pt>
                      <c:pt idx="98">
                        <c:v>2970</c:v>
                      </c:pt>
                      <c:pt idx="99">
                        <c:v>3000</c:v>
                      </c:pt>
                      <c:pt idx="100">
                        <c:v>3030</c:v>
                      </c:pt>
                      <c:pt idx="101">
                        <c:v>3060</c:v>
                      </c:pt>
                      <c:pt idx="102">
                        <c:v>3090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Data'!$I$6:$I$168</c15:sqref>
                        </c15:formulaRef>
                      </c:ext>
                    </c:extLst>
                    <c:numCache>
                      <c:formatCode>0.000</c:formatCode>
                      <c:ptCount val="163"/>
                      <c:pt idx="0">
                        <c:v>4.1069999999999993</c:v>
                      </c:pt>
                      <c:pt idx="1">
                        <c:v>5.0482999999999976</c:v>
                      </c:pt>
                      <c:pt idx="2">
                        <c:v>5.6248999999999967</c:v>
                      </c:pt>
                      <c:pt idx="3">
                        <c:v>6.0765999999999991</c:v>
                      </c:pt>
                      <c:pt idx="4">
                        <c:v>6.4105999999999952</c:v>
                      </c:pt>
                      <c:pt idx="5">
                        <c:v>6.7492999999999981</c:v>
                      </c:pt>
                      <c:pt idx="6">
                        <c:v>7.0382999999999996</c:v>
                      </c:pt>
                      <c:pt idx="7">
                        <c:v>7.3634999999999948</c:v>
                      </c:pt>
                      <c:pt idx="8">
                        <c:v>7.6422999999999988</c:v>
                      </c:pt>
                      <c:pt idx="9">
                        <c:v>7.8785999999999987</c:v>
                      </c:pt>
                      <c:pt idx="10">
                        <c:v>8.1041999999999987</c:v>
                      </c:pt>
                      <c:pt idx="11">
                        <c:v>8.3120999999999938</c:v>
                      </c:pt>
                      <c:pt idx="12">
                        <c:v>8.5312999999999946</c:v>
                      </c:pt>
                      <c:pt idx="13">
                        <c:v>8.7261999999999986</c:v>
                      </c:pt>
                      <c:pt idx="14">
                        <c:v>8.9609999999999985</c:v>
                      </c:pt>
                      <c:pt idx="15">
                        <c:v>9.1026999999999987</c:v>
                      </c:pt>
                      <c:pt idx="16">
                        <c:v>9.3143999999999991</c:v>
                      </c:pt>
                      <c:pt idx="17">
                        <c:v>9.4923000000000002</c:v>
                      </c:pt>
                      <c:pt idx="18">
                        <c:v>9.6385999999999967</c:v>
                      </c:pt>
                      <c:pt idx="19">
                        <c:v>9.8429999999999964</c:v>
                      </c:pt>
                      <c:pt idx="20">
                        <c:v>10.039199999999994</c:v>
                      </c:pt>
                      <c:pt idx="21">
                        <c:v>10.2211</c:v>
                      </c:pt>
                      <c:pt idx="22">
                        <c:v>10.395999999999994</c:v>
                      </c:pt>
                      <c:pt idx="23">
                        <c:v>10.649499999999996</c:v>
                      </c:pt>
                      <c:pt idx="24">
                        <c:v>10.799799999999998</c:v>
                      </c:pt>
                      <c:pt idx="25">
                        <c:v>11.092099999999995</c:v>
                      </c:pt>
                      <c:pt idx="26">
                        <c:v>11.300999999999995</c:v>
                      </c:pt>
                      <c:pt idx="27">
                        <c:v>11.542299999999997</c:v>
                      </c:pt>
                      <c:pt idx="28">
                        <c:v>11.750099999999996</c:v>
                      </c:pt>
                      <c:pt idx="29">
                        <c:v>11.934899999999999</c:v>
                      </c:pt>
                      <c:pt idx="30">
                        <c:v>12.0471</c:v>
                      </c:pt>
                      <c:pt idx="31">
                        <c:v>12.2119</c:v>
                      </c:pt>
                      <c:pt idx="32">
                        <c:v>12.408899999999996</c:v>
                      </c:pt>
                      <c:pt idx="33">
                        <c:v>12.6265</c:v>
                      </c:pt>
                      <c:pt idx="34">
                        <c:v>12.849599999999995</c:v>
                      </c:pt>
                      <c:pt idx="35">
                        <c:v>12.954499999999996</c:v>
                      </c:pt>
                      <c:pt idx="36">
                        <c:v>13.150299999999994</c:v>
                      </c:pt>
                      <c:pt idx="37">
                        <c:v>13.308999999999997</c:v>
                      </c:pt>
                      <c:pt idx="38">
                        <c:v>13.427499999999995</c:v>
                      </c:pt>
                      <c:pt idx="39">
                        <c:v>13.563099999999999</c:v>
                      </c:pt>
                      <c:pt idx="40">
                        <c:v>13.714999999999996</c:v>
                      </c:pt>
                      <c:pt idx="41">
                        <c:v>13.822799999999994</c:v>
                      </c:pt>
                      <c:pt idx="42">
                        <c:v>13.9572</c:v>
                      </c:pt>
                      <c:pt idx="43">
                        <c:v>14.052699999999994</c:v>
                      </c:pt>
                      <c:pt idx="44">
                        <c:v>14.154899999999998</c:v>
                      </c:pt>
                      <c:pt idx="45">
                        <c:v>14.330199999999998</c:v>
                      </c:pt>
                      <c:pt idx="46">
                        <c:v>14.424499999999995</c:v>
                      </c:pt>
                      <c:pt idx="47">
                        <c:v>14.184399999999997</c:v>
                      </c:pt>
                      <c:pt idx="48">
                        <c:v>10.048099999999998</c:v>
                      </c:pt>
                      <c:pt idx="49">
                        <c:v>9.3022999999999954</c:v>
                      </c:pt>
                      <c:pt idx="50">
                        <c:v>8.8033000000000001</c:v>
                      </c:pt>
                      <c:pt idx="51">
                        <c:v>8.4298000000000002</c:v>
                      </c:pt>
                      <c:pt idx="52">
                        <c:v>8.1256999999999948</c:v>
                      </c:pt>
                      <c:pt idx="53">
                        <c:v>7.8641000000000005</c:v>
                      </c:pt>
                      <c:pt idx="54">
                        <c:v>7.6375999999999991</c:v>
                      </c:pt>
                      <c:pt idx="55">
                        <c:v>7.4388000000000005</c:v>
                      </c:pt>
                      <c:pt idx="56">
                        <c:v>7.2567999999999984</c:v>
                      </c:pt>
                      <c:pt idx="57">
                        <c:v>7.0874999999999986</c:v>
                      </c:pt>
                      <c:pt idx="58">
                        <c:v>6.9321999999999946</c:v>
                      </c:pt>
                      <c:pt idx="59">
                        <c:v>6.7907999999999973</c:v>
                      </c:pt>
                      <c:pt idx="60">
                        <c:v>6.6588999999999956</c:v>
                      </c:pt>
                      <c:pt idx="61">
                        <c:v>6.529999999999994</c:v>
                      </c:pt>
                      <c:pt idx="62">
                        <c:v>6.4125999999999976</c:v>
                      </c:pt>
                      <c:pt idx="63">
                        <c:v>6.2956999999999965</c:v>
                      </c:pt>
                      <c:pt idx="64">
                        <c:v>6.1836999999999946</c:v>
                      </c:pt>
                      <c:pt idx="65">
                        <c:v>6.0822000000000003</c:v>
                      </c:pt>
                      <c:pt idx="66">
                        <c:v>5.9799999999999969</c:v>
                      </c:pt>
                      <c:pt idx="67">
                        <c:v>5.8840000000000003</c:v>
                      </c:pt>
                      <c:pt idx="68">
                        <c:v>5.7890999999999977</c:v>
                      </c:pt>
                      <c:pt idx="69">
                        <c:v>5.7021999999999977</c:v>
                      </c:pt>
                      <c:pt idx="70">
                        <c:v>5.6145999999999958</c:v>
                      </c:pt>
                      <c:pt idx="71">
                        <c:v>5.5320999999999998</c:v>
                      </c:pt>
                      <c:pt idx="72">
                        <c:v>5.4508999999999972</c:v>
                      </c:pt>
                      <c:pt idx="73">
                        <c:v>5.3726999999999947</c:v>
                      </c:pt>
                      <c:pt idx="74">
                        <c:v>5.2972999999999999</c:v>
                      </c:pt>
                      <c:pt idx="75">
                        <c:v>5.2224999999999966</c:v>
                      </c:pt>
                      <c:pt idx="76">
                        <c:v>5.1526999999999958</c:v>
                      </c:pt>
                      <c:pt idx="77">
                        <c:v>5.0843999999999951</c:v>
                      </c:pt>
                      <c:pt idx="78">
                        <c:v>5.0220999999999947</c:v>
                      </c:pt>
                      <c:pt idx="79">
                        <c:v>4.9566999999999979</c:v>
                      </c:pt>
                      <c:pt idx="80">
                        <c:v>4.8953999999999951</c:v>
                      </c:pt>
                      <c:pt idx="81">
                        <c:v>4.832499999999996</c:v>
                      </c:pt>
                      <c:pt idx="82">
                        <c:v>4.7769999999999939</c:v>
                      </c:pt>
                      <c:pt idx="83">
                        <c:v>4.7226999999999961</c:v>
                      </c:pt>
                      <c:pt idx="84">
                        <c:v>4.694199999999995</c:v>
                      </c:pt>
                      <c:pt idx="85">
                        <c:v>4.6832999999999956</c:v>
                      </c:pt>
                      <c:pt idx="86">
                        <c:v>4.6357999999999961</c:v>
                      </c:pt>
                      <c:pt idx="87">
                        <c:v>4.625</c:v>
                      </c:pt>
                      <c:pt idx="88">
                        <c:v>4.5289999999999964</c:v>
                      </c:pt>
                      <c:pt idx="89">
                        <c:v>4.5083999999999946</c:v>
                      </c:pt>
                      <c:pt idx="90">
                        <c:v>4.4911999999999992</c:v>
                      </c:pt>
                      <c:pt idx="91">
                        <c:v>4.4431999999999974</c:v>
                      </c:pt>
                      <c:pt idx="92">
                        <c:v>4.3943999999999974</c:v>
                      </c:pt>
                      <c:pt idx="93">
                        <c:v>4.3480999999999952</c:v>
                      </c:pt>
                      <c:pt idx="94">
                        <c:v>4.3003999999999962</c:v>
                      </c:pt>
                      <c:pt idx="95">
                        <c:v>4.2550999999999988</c:v>
                      </c:pt>
                      <c:pt idx="96">
                        <c:v>4.2125999999999948</c:v>
                      </c:pt>
                      <c:pt idx="97">
                        <c:v>4.1680999999999955</c:v>
                      </c:pt>
                      <c:pt idx="98">
                        <c:v>4.1220999999999961</c:v>
                      </c:pt>
                      <c:pt idx="99">
                        <c:v>4.080999999999996</c:v>
                      </c:pt>
                      <c:pt idx="100">
                        <c:v>4.0409999999999968</c:v>
                      </c:pt>
                      <c:pt idx="101">
                        <c:v>3.9978999999999942</c:v>
                      </c:pt>
                      <c:pt idx="102">
                        <c:v>3.9588999999999999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3-4136-8330-DE67E572D845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000" b="0" i="0" u="none" strike="noStrike" kern="1200" baseline="0">
                    <a:solidFill>
                      <a:sysClr val="windowText" lastClr="000000"/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6187932550777205"/>
              <c:y val="0.9006673560590210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2865704375890498"/>
          <c:y val="0.70231497333027892"/>
          <c:w val="0.24053109614119905"/>
          <c:h val="0.108422068697563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 Derivative Method</a:t>
            </a:r>
            <a:r>
              <a:rPr lang="en-US" sz="1400" b="0" i="0" baseline="0">
                <a:solidFill>
                  <a:sysClr val="windowText" lastClr="000000"/>
                </a:solidFill>
                <a:effectLst/>
              </a:rPr>
              <a:t>: WPID 53503, 2019-08-14</a:t>
            </a:r>
            <a:endParaRPr lang="en-CA" sz="14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2469623678170379"/>
          <c:y val="6.912643991821909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ds/d(ln(t))</c:v>
          </c:tx>
          <c:spPr>
            <a:ln w="12700">
              <a:solidFill>
                <a:schemeClr val="accent2"/>
              </a:solidFill>
            </a:ln>
          </c:spPr>
          <c:marker>
            <c:symbol val="none"/>
          </c:marker>
          <c:xVal>
            <c:numRef>
              <c:f>'Pumped Well Data'!$A$6:$A$49</c:f>
              <c:numCache>
                <c:formatCode>General</c:formatCode>
                <c:ptCount val="44"/>
                <c:pt idx="0">
                  <c:v>30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150</c:v>
                </c:pt>
                <c:pt idx="5">
                  <c:v>180</c:v>
                </c:pt>
                <c:pt idx="6">
                  <c:v>210</c:v>
                </c:pt>
                <c:pt idx="7">
                  <c:v>240</c:v>
                </c:pt>
                <c:pt idx="8">
                  <c:v>270</c:v>
                </c:pt>
                <c:pt idx="9">
                  <c:v>300</c:v>
                </c:pt>
                <c:pt idx="10">
                  <c:v>330</c:v>
                </c:pt>
                <c:pt idx="11">
                  <c:v>360</c:v>
                </c:pt>
                <c:pt idx="12">
                  <c:v>390</c:v>
                </c:pt>
                <c:pt idx="13">
                  <c:v>420</c:v>
                </c:pt>
                <c:pt idx="14">
                  <c:v>450</c:v>
                </c:pt>
                <c:pt idx="15">
                  <c:v>480</c:v>
                </c:pt>
                <c:pt idx="16">
                  <c:v>510</c:v>
                </c:pt>
                <c:pt idx="17">
                  <c:v>540</c:v>
                </c:pt>
                <c:pt idx="18">
                  <c:v>570</c:v>
                </c:pt>
                <c:pt idx="19">
                  <c:v>600</c:v>
                </c:pt>
                <c:pt idx="20">
                  <c:v>630</c:v>
                </c:pt>
                <c:pt idx="21">
                  <c:v>660</c:v>
                </c:pt>
                <c:pt idx="22">
                  <c:v>690</c:v>
                </c:pt>
                <c:pt idx="23">
                  <c:v>720</c:v>
                </c:pt>
                <c:pt idx="24">
                  <c:v>750</c:v>
                </c:pt>
                <c:pt idx="25">
                  <c:v>780</c:v>
                </c:pt>
                <c:pt idx="26">
                  <c:v>810</c:v>
                </c:pt>
                <c:pt idx="27">
                  <c:v>840</c:v>
                </c:pt>
                <c:pt idx="28">
                  <c:v>870</c:v>
                </c:pt>
                <c:pt idx="29">
                  <c:v>900</c:v>
                </c:pt>
                <c:pt idx="30">
                  <c:v>930</c:v>
                </c:pt>
                <c:pt idx="31">
                  <c:v>960</c:v>
                </c:pt>
                <c:pt idx="32">
                  <c:v>990</c:v>
                </c:pt>
                <c:pt idx="33">
                  <c:v>1020</c:v>
                </c:pt>
                <c:pt idx="34">
                  <c:v>1050</c:v>
                </c:pt>
                <c:pt idx="35">
                  <c:v>1080</c:v>
                </c:pt>
                <c:pt idx="36">
                  <c:v>1110</c:v>
                </c:pt>
                <c:pt idx="37">
                  <c:v>1140</c:v>
                </c:pt>
                <c:pt idx="38">
                  <c:v>1170</c:v>
                </c:pt>
                <c:pt idx="39">
                  <c:v>1200</c:v>
                </c:pt>
                <c:pt idx="40">
                  <c:v>1230</c:v>
                </c:pt>
                <c:pt idx="41">
                  <c:v>1260</c:v>
                </c:pt>
                <c:pt idx="42">
                  <c:v>1290</c:v>
                </c:pt>
                <c:pt idx="43">
                  <c:v>1320</c:v>
                </c:pt>
              </c:numCache>
            </c:numRef>
          </c:xVal>
          <c:yVal>
            <c:numRef>
              <c:f>'Pumped Well Data'!$P$6:$P$49</c:f>
              <c:numCache>
                <c:formatCode>General</c:formatCode>
                <c:ptCount val="44"/>
                <c:pt idx="0">
                  <c:v>0</c:v>
                </c:pt>
                <c:pt idx="1">
                  <c:v>1.3984272962981528</c:v>
                </c:pt>
                <c:pt idx="2">
                  <c:v>1.5086833405566564</c:v>
                </c:pt>
                <c:pt idx="3">
                  <c:v>1.528832140041831</c:v>
                </c:pt>
                <c:pt idx="4">
                  <c:v>1.6954188029813084</c:v>
                </c:pt>
                <c:pt idx="5">
                  <c:v>1.8669630113451157</c:v>
                </c:pt>
                <c:pt idx="6">
                  <c:v>2.1751756385236138</c:v>
                </c:pt>
                <c:pt idx="7">
                  <c:v>2.3990827115828832</c:v>
                </c:pt>
                <c:pt idx="8">
                  <c:v>2.3014602969356757</c:v>
                </c:pt>
                <c:pt idx="9">
                  <c:v>2.3080030698994674</c:v>
                </c:pt>
                <c:pt idx="10">
                  <c:v>2.378683878073522</c:v>
                </c:pt>
                <c:pt idx="11">
                  <c:v>2.5712237303846091</c:v>
                </c:pt>
                <c:pt idx="12">
                  <c:v>2.6821518933220037</c:v>
                </c:pt>
                <c:pt idx="13">
                  <c:v>3.0304190744275563</c:v>
                </c:pt>
                <c:pt idx="14">
                  <c:v>2.7792764100292597</c:v>
                </c:pt>
                <c:pt idx="15">
                  <c:v>2.8640535991691629</c:v>
                </c:pt>
                <c:pt idx="16">
                  <c:v>3.2966063574723252</c:v>
                </c:pt>
                <c:pt idx="17">
                  <c:v>2.903497861739893</c:v>
                </c:pt>
                <c:pt idx="18">
                  <c:v>3.362245796634812</c:v>
                </c:pt>
                <c:pt idx="19">
                  <c:v>4.0035692167994217</c:v>
                </c:pt>
                <c:pt idx="20">
                  <c:v>3.9643997823407489</c:v>
                </c:pt>
                <c:pt idx="21">
                  <c:v>3.922651517615269</c:v>
                </c:pt>
                <c:pt idx="22">
                  <c:v>4.9674590064481814</c:v>
                </c:pt>
                <c:pt idx="23">
                  <c:v>4.7953951400786847</c:v>
                </c:pt>
                <c:pt idx="24">
                  <c:v>5.6049853186802894</c:v>
                </c:pt>
                <c:pt idx="25">
                  <c:v>6.4755017815543754</c:v>
                </c:pt>
                <c:pt idx="26">
                  <c:v>6.0952917724280047</c:v>
                </c:pt>
                <c:pt idx="27">
                  <c:v>6.2719851953412808</c:v>
                </c:pt>
                <c:pt idx="28">
                  <c:v>5.6823273116134212</c:v>
                </c:pt>
                <c:pt idx="29">
                  <c:v>4.4195218359286104</c:v>
                </c:pt>
                <c:pt idx="30">
                  <c:v>4.3205470733047715</c:v>
                </c:pt>
                <c:pt idx="31">
                  <c:v>5.8058436977506727</c:v>
                </c:pt>
                <c:pt idx="32">
                  <c:v>6.8522479666076359</c:v>
                </c:pt>
                <c:pt idx="33">
                  <c:v>7.4957305479142615</c:v>
                </c:pt>
                <c:pt idx="34">
                  <c:v>5.6816770686790061</c:v>
                </c:pt>
                <c:pt idx="35">
                  <c:v>5.4587491046974677</c:v>
                </c:pt>
                <c:pt idx="36">
                  <c:v>6.5404974202921036</c:v>
                </c:pt>
                <c:pt idx="37">
                  <c:v>5.2473068256466746</c:v>
                </c:pt>
                <c:pt idx="38">
                  <c:v>4.9640434946669902</c:v>
                </c:pt>
                <c:pt idx="39">
                  <c:v>5.758749464066276</c:v>
                </c:pt>
                <c:pt idx="40">
                  <c:v>5.3023268201913138</c:v>
                </c:pt>
                <c:pt idx="41">
                  <c:v>5.0999812430647058</c:v>
                </c:pt>
                <c:pt idx="42">
                  <c:v>4.9238447180453049</c:v>
                </c:pt>
                <c:pt idx="43">
                  <c:v>4.3531246179644727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FAC-4B29-96E2-19C1F803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spPr>
                  <a:ln w="127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Data'!$A$6:$A$156</c15:sqref>
                        </c15:formulaRef>
                      </c:ext>
                    </c:extLst>
                    <c:numCache>
                      <c:formatCode>General</c:formatCode>
                      <c:ptCount val="151"/>
                      <c:pt idx="0">
                        <c:v>30</c:v>
                      </c:pt>
                      <c:pt idx="1">
                        <c:v>60</c:v>
                      </c:pt>
                      <c:pt idx="2">
                        <c:v>90</c:v>
                      </c:pt>
                      <c:pt idx="3">
                        <c:v>120</c:v>
                      </c:pt>
                      <c:pt idx="4">
                        <c:v>150</c:v>
                      </c:pt>
                      <c:pt idx="5">
                        <c:v>180</c:v>
                      </c:pt>
                      <c:pt idx="6">
                        <c:v>210</c:v>
                      </c:pt>
                      <c:pt idx="7">
                        <c:v>240</c:v>
                      </c:pt>
                      <c:pt idx="8">
                        <c:v>270</c:v>
                      </c:pt>
                      <c:pt idx="9">
                        <c:v>300</c:v>
                      </c:pt>
                      <c:pt idx="10">
                        <c:v>330</c:v>
                      </c:pt>
                      <c:pt idx="11">
                        <c:v>360</c:v>
                      </c:pt>
                      <c:pt idx="12">
                        <c:v>390</c:v>
                      </c:pt>
                      <c:pt idx="13">
                        <c:v>420</c:v>
                      </c:pt>
                      <c:pt idx="14">
                        <c:v>450</c:v>
                      </c:pt>
                      <c:pt idx="15">
                        <c:v>480</c:v>
                      </c:pt>
                      <c:pt idx="16">
                        <c:v>510</c:v>
                      </c:pt>
                      <c:pt idx="17">
                        <c:v>540</c:v>
                      </c:pt>
                      <c:pt idx="18">
                        <c:v>570</c:v>
                      </c:pt>
                      <c:pt idx="19">
                        <c:v>600</c:v>
                      </c:pt>
                      <c:pt idx="20">
                        <c:v>630</c:v>
                      </c:pt>
                      <c:pt idx="21">
                        <c:v>660</c:v>
                      </c:pt>
                      <c:pt idx="22">
                        <c:v>690</c:v>
                      </c:pt>
                      <c:pt idx="23">
                        <c:v>720</c:v>
                      </c:pt>
                      <c:pt idx="24">
                        <c:v>750</c:v>
                      </c:pt>
                      <c:pt idx="25">
                        <c:v>780</c:v>
                      </c:pt>
                      <c:pt idx="26">
                        <c:v>810</c:v>
                      </c:pt>
                      <c:pt idx="27">
                        <c:v>840</c:v>
                      </c:pt>
                      <c:pt idx="28">
                        <c:v>870</c:v>
                      </c:pt>
                      <c:pt idx="29">
                        <c:v>900</c:v>
                      </c:pt>
                      <c:pt idx="30">
                        <c:v>930</c:v>
                      </c:pt>
                      <c:pt idx="31">
                        <c:v>960</c:v>
                      </c:pt>
                      <c:pt idx="32">
                        <c:v>990</c:v>
                      </c:pt>
                      <c:pt idx="33">
                        <c:v>1020</c:v>
                      </c:pt>
                      <c:pt idx="34">
                        <c:v>1050</c:v>
                      </c:pt>
                      <c:pt idx="35">
                        <c:v>1080</c:v>
                      </c:pt>
                      <c:pt idx="36">
                        <c:v>1110</c:v>
                      </c:pt>
                      <c:pt idx="37">
                        <c:v>1140</c:v>
                      </c:pt>
                      <c:pt idx="38">
                        <c:v>1170</c:v>
                      </c:pt>
                      <c:pt idx="39">
                        <c:v>1200</c:v>
                      </c:pt>
                      <c:pt idx="40">
                        <c:v>1230</c:v>
                      </c:pt>
                      <c:pt idx="41">
                        <c:v>1260</c:v>
                      </c:pt>
                      <c:pt idx="42">
                        <c:v>1290</c:v>
                      </c:pt>
                      <c:pt idx="43">
                        <c:v>1320</c:v>
                      </c:pt>
                      <c:pt idx="44">
                        <c:v>1350</c:v>
                      </c:pt>
                      <c:pt idx="45">
                        <c:v>1380</c:v>
                      </c:pt>
                      <c:pt idx="46">
                        <c:v>1410</c:v>
                      </c:pt>
                      <c:pt idx="47">
                        <c:v>1440</c:v>
                      </c:pt>
                      <c:pt idx="48">
                        <c:v>1470</c:v>
                      </c:pt>
                      <c:pt idx="49">
                        <c:v>1500</c:v>
                      </c:pt>
                      <c:pt idx="50">
                        <c:v>1530</c:v>
                      </c:pt>
                      <c:pt idx="51">
                        <c:v>1560</c:v>
                      </c:pt>
                      <c:pt idx="52">
                        <c:v>1590</c:v>
                      </c:pt>
                      <c:pt idx="53">
                        <c:v>1620</c:v>
                      </c:pt>
                      <c:pt idx="54">
                        <c:v>1650</c:v>
                      </c:pt>
                      <c:pt idx="55">
                        <c:v>1680</c:v>
                      </c:pt>
                      <c:pt idx="56">
                        <c:v>1710</c:v>
                      </c:pt>
                      <c:pt idx="57">
                        <c:v>1740</c:v>
                      </c:pt>
                      <c:pt idx="58">
                        <c:v>1770</c:v>
                      </c:pt>
                      <c:pt idx="59">
                        <c:v>1800</c:v>
                      </c:pt>
                      <c:pt idx="60">
                        <c:v>1830</c:v>
                      </c:pt>
                      <c:pt idx="61">
                        <c:v>1860</c:v>
                      </c:pt>
                      <c:pt idx="62">
                        <c:v>1890</c:v>
                      </c:pt>
                      <c:pt idx="63">
                        <c:v>1920</c:v>
                      </c:pt>
                      <c:pt idx="64">
                        <c:v>1950</c:v>
                      </c:pt>
                      <c:pt idx="65">
                        <c:v>1980</c:v>
                      </c:pt>
                      <c:pt idx="66">
                        <c:v>2010</c:v>
                      </c:pt>
                      <c:pt idx="67">
                        <c:v>2040</c:v>
                      </c:pt>
                      <c:pt idx="68">
                        <c:v>2070</c:v>
                      </c:pt>
                      <c:pt idx="69">
                        <c:v>2100</c:v>
                      </c:pt>
                      <c:pt idx="70">
                        <c:v>2130</c:v>
                      </c:pt>
                      <c:pt idx="71">
                        <c:v>2160</c:v>
                      </c:pt>
                      <c:pt idx="72">
                        <c:v>2190</c:v>
                      </c:pt>
                      <c:pt idx="73">
                        <c:v>2220</c:v>
                      </c:pt>
                      <c:pt idx="74">
                        <c:v>2250</c:v>
                      </c:pt>
                      <c:pt idx="75">
                        <c:v>2280</c:v>
                      </c:pt>
                      <c:pt idx="76">
                        <c:v>2310</c:v>
                      </c:pt>
                      <c:pt idx="77">
                        <c:v>2340</c:v>
                      </c:pt>
                      <c:pt idx="78">
                        <c:v>2370</c:v>
                      </c:pt>
                      <c:pt idx="79">
                        <c:v>2400</c:v>
                      </c:pt>
                      <c:pt idx="80">
                        <c:v>2430</c:v>
                      </c:pt>
                      <c:pt idx="81">
                        <c:v>2460</c:v>
                      </c:pt>
                      <c:pt idx="82">
                        <c:v>2490</c:v>
                      </c:pt>
                      <c:pt idx="83">
                        <c:v>2520</c:v>
                      </c:pt>
                      <c:pt idx="84">
                        <c:v>2550</c:v>
                      </c:pt>
                      <c:pt idx="85">
                        <c:v>2580</c:v>
                      </c:pt>
                      <c:pt idx="86">
                        <c:v>2610</c:v>
                      </c:pt>
                      <c:pt idx="87">
                        <c:v>2640</c:v>
                      </c:pt>
                      <c:pt idx="88">
                        <c:v>2670</c:v>
                      </c:pt>
                      <c:pt idx="89">
                        <c:v>2700</c:v>
                      </c:pt>
                      <c:pt idx="90">
                        <c:v>2730</c:v>
                      </c:pt>
                      <c:pt idx="91">
                        <c:v>2760</c:v>
                      </c:pt>
                      <c:pt idx="92">
                        <c:v>2790</c:v>
                      </c:pt>
                      <c:pt idx="93">
                        <c:v>2820</c:v>
                      </c:pt>
                      <c:pt idx="94">
                        <c:v>2850</c:v>
                      </c:pt>
                      <c:pt idx="95">
                        <c:v>2880</c:v>
                      </c:pt>
                      <c:pt idx="96">
                        <c:v>2910</c:v>
                      </c:pt>
                      <c:pt idx="97">
                        <c:v>2940</c:v>
                      </c:pt>
                      <c:pt idx="98">
                        <c:v>2970</c:v>
                      </c:pt>
                      <c:pt idx="99">
                        <c:v>3000</c:v>
                      </c:pt>
                      <c:pt idx="100">
                        <c:v>3030</c:v>
                      </c:pt>
                      <c:pt idx="101">
                        <c:v>3060</c:v>
                      </c:pt>
                      <c:pt idx="102">
                        <c:v>3090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Data'!$P$6:$P$156</c15:sqref>
                        </c15:formulaRef>
                      </c:ext>
                    </c:extLst>
                    <c:numCache>
                      <c:formatCode>General</c:formatCode>
                      <c:ptCount val="151"/>
                      <c:pt idx="0">
                        <c:v>0</c:v>
                      </c:pt>
                      <c:pt idx="1">
                        <c:v>1.3984272962981528</c:v>
                      </c:pt>
                      <c:pt idx="2">
                        <c:v>1.5086833405566564</c:v>
                      </c:pt>
                      <c:pt idx="3">
                        <c:v>1.528832140041831</c:v>
                      </c:pt>
                      <c:pt idx="4">
                        <c:v>1.6954188029813084</c:v>
                      </c:pt>
                      <c:pt idx="5">
                        <c:v>1.8669630113451157</c:v>
                      </c:pt>
                      <c:pt idx="6">
                        <c:v>2.1751756385236138</c:v>
                      </c:pt>
                      <c:pt idx="7">
                        <c:v>2.3990827115828832</c:v>
                      </c:pt>
                      <c:pt idx="8">
                        <c:v>2.3014602969356757</c:v>
                      </c:pt>
                      <c:pt idx="9">
                        <c:v>2.3080030698994674</c:v>
                      </c:pt>
                      <c:pt idx="10">
                        <c:v>2.378683878073522</c:v>
                      </c:pt>
                      <c:pt idx="11">
                        <c:v>2.5712237303846091</c:v>
                      </c:pt>
                      <c:pt idx="12">
                        <c:v>2.6821518933220037</c:v>
                      </c:pt>
                      <c:pt idx="13">
                        <c:v>3.0304190744275563</c:v>
                      </c:pt>
                      <c:pt idx="14">
                        <c:v>2.7792764100292597</c:v>
                      </c:pt>
                      <c:pt idx="15">
                        <c:v>2.8640535991691629</c:v>
                      </c:pt>
                      <c:pt idx="16">
                        <c:v>3.2966063574723252</c:v>
                      </c:pt>
                      <c:pt idx="17">
                        <c:v>2.903497861739893</c:v>
                      </c:pt>
                      <c:pt idx="18">
                        <c:v>3.362245796634812</c:v>
                      </c:pt>
                      <c:pt idx="19">
                        <c:v>4.0035692167994217</c:v>
                      </c:pt>
                      <c:pt idx="20">
                        <c:v>3.9643997823407489</c:v>
                      </c:pt>
                      <c:pt idx="21">
                        <c:v>3.922651517615269</c:v>
                      </c:pt>
                      <c:pt idx="22">
                        <c:v>4.9674590064481814</c:v>
                      </c:pt>
                      <c:pt idx="23">
                        <c:v>4.7953951400786847</c:v>
                      </c:pt>
                      <c:pt idx="24">
                        <c:v>5.6049853186802894</c:v>
                      </c:pt>
                      <c:pt idx="25">
                        <c:v>6.4755017815543754</c:v>
                      </c:pt>
                      <c:pt idx="26">
                        <c:v>6.0952917724280047</c:v>
                      </c:pt>
                      <c:pt idx="27">
                        <c:v>6.2719851953412808</c:v>
                      </c:pt>
                      <c:pt idx="28">
                        <c:v>5.6823273116134212</c:v>
                      </c:pt>
                      <c:pt idx="29">
                        <c:v>4.4195218359286104</c:v>
                      </c:pt>
                      <c:pt idx="30">
                        <c:v>4.3205470733047715</c:v>
                      </c:pt>
                      <c:pt idx="31">
                        <c:v>5.8058436977506727</c:v>
                      </c:pt>
                      <c:pt idx="32">
                        <c:v>6.8522479666076359</c:v>
                      </c:pt>
                      <c:pt idx="33">
                        <c:v>7.4957305479142615</c:v>
                      </c:pt>
                      <c:pt idx="34">
                        <c:v>5.6816770686790061</c:v>
                      </c:pt>
                      <c:pt idx="35">
                        <c:v>5.4587491046974677</c:v>
                      </c:pt>
                      <c:pt idx="36">
                        <c:v>6.5404974202921036</c:v>
                      </c:pt>
                      <c:pt idx="37">
                        <c:v>5.2473068256466746</c:v>
                      </c:pt>
                      <c:pt idx="38">
                        <c:v>4.9640434946669902</c:v>
                      </c:pt>
                      <c:pt idx="39">
                        <c:v>5.758749464066276</c:v>
                      </c:pt>
                      <c:pt idx="40">
                        <c:v>5.3023268201913138</c:v>
                      </c:pt>
                      <c:pt idx="41">
                        <c:v>5.0999812430647058</c:v>
                      </c:pt>
                      <c:pt idx="42">
                        <c:v>4.9238447180453049</c:v>
                      </c:pt>
                      <c:pt idx="43">
                        <c:v>4.3531246179644727</c:v>
                      </c:pt>
                      <c:pt idx="44">
                        <c:v>6.2808154483362149</c:v>
                      </c:pt>
                      <c:pt idx="45">
                        <c:v>6.1607868604891403</c:v>
                      </c:pt>
                      <c:pt idx="46">
                        <c:v>-3.5937648448150035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1.3519148885603454</c:v>
                      </c:pt>
                      <c:pt idx="51">
                        <c:v>1.4477739789114725</c:v>
                      </c:pt>
                      <c:pt idx="52">
                        <c:v>1.5503454896332365</c:v>
                      </c:pt>
                      <c:pt idx="53">
                        <c:v>1.6365175712482869</c:v>
                      </c:pt>
                      <c:pt idx="54">
                        <c:v>1.6965927690274332</c:v>
                      </c:pt>
                      <c:pt idx="55">
                        <c:v>1.7732387125777145</c:v>
                      </c:pt>
                      <c:pt idx="56">
                        <c:v>1.874930875222655</c:v>
                      </c:pt>
                      <c:pt idx="57">
                        <c:v>1.9568297351580555</c:v>
                      </c:pt>
                      <c:pt idx="58">
                        <c:v>2.0005998602119197</c:v>
                      </c:pt>
                      <c:pt idx="59">
                        <c:v>2.0469911441473396</c:v>
                      </c:pt>
                      <c:pt idx="60">
                        <c:v>2.156038347422943</c:v>
                      </c:pt>
                      <c:pt idx="61">
                        <c:v>2.2215587205553029</c:v>
                      </c:pt>
                      <c:pt idx="62">
                        <c:v>2.3094182660757241</c:v>
                      </c:pt>
                      <c:pt idx="63">
                        <c:v>2.4407957346687352</c:v>
                      </c:pt>
                      <c:pt idx="64">
                        <c:v>2.4515016218163375</c:v>
                      </c:pt>
                      <c:pt idx="65">
                        <c:v>2.5242086383022007</c:v>
                      </c:pt>
                      <c:pt idx="66">
                        <c:v>2.6253478039145635</c:v>
                      </c:pt>
                      <c:pt idx="67">
                        <c:v>2.7059588059248845</c:v>
                      </c:pt>
                      <c:pt idx="68">
                        <c:v>2.7389391429418595</c:v>
                      </c:pt>
                      <c:pt idx="69">
                        <c:v>2.802213066280145</c:v>
                      </c:pt>
                      <c:pt idx="70">
                        <c:v>2.8906666300429924</c:v>
                      </c:pt>
                      <c:pt idx="71">
                        <c:v>2.9473843427625117</c:v>
                      </c:pt>
                      <c:pt idx="72">
                        <c:v>3.0292077705167739</c:v>
                      </c:pt>
                      <c:pt idx="73">
                        <c:v>3.0774027258628767</c:v>
                      </c:pt>
                      <c:pt idx="74">
                        <c:v>3.169505177592872</c:v>
                      </c:pt>
                      <c:pt idx="75">
                        <c:v>3.2016613158256577</c:v>
                      </c:pt>
                      <c:pt idx="76">
                        <c:v>3.2122932853639954</c:v>
                      </c:pt>
                      <c:pt idx="77">
                        <c:v>3.1782085435288292</c:v>
                      </c:pt>
                      <c:pt idx="78">
                        <c:v>3.2627712912955498</c:v>
                      </c:pt>
                      <c:pt idx="79">
                        <c:v>3.3754010459994346</c:v>
                      </c:pt>
                      <c:pt idx="80">
                        <c:v>3.4615734922307864</c:v>
                      </c:pt>
                      <c:pt idx="81">
                        <c:v>3.4309947217727741</c:v>
                      </c:pt>
                      <c:pt idx="82">
                        <c:v>3.3224137150498514</c:v>
                      </c:pt>
                      <c:pt idx="83">
                        <c:v>2.5769213886021558</c:v>
                      </c:pt>
                      <c:pt idx="84">
                        <c:v>1.2688538620701173</c:v>
                      </c:pt>
                      <c:pt idx="85">
                        <c:v>2.0359890231637419</c:v>
                      </c:pt>
                      <c:pt idx="86">
                        <c:v>2.013047116001585</c:v>
                      </c:pt>
                      <c:pt idx="87">
                        <c:v>4.0308356639972933</c:v>
                      </c:pt>
                      <c:pt idx="88">
                        <c:v>4.3312513828534511</c:v>
                      </c:pt>
                      <c:pt idx="89">
                        <c:v>1.4841336991421175</c:v>
                      </c:pt>
                      <c:pt idx="90">
                        <c:v>2.7013172081114343</c:v>
                      </c:pt>
                      <c:pt idx="91">
                        <c:v>4.0839706920093573</c:v>
                      </c:pt>
                      <c:pt idx="92">
                        <c:v>4.1432533809667875</c:v>
                      </c:pt>
                      <c:pt idx="93">
                        <c:v>4.23702449993218</c:v>
                      </c:pt>
                      <c:pt idx="94">
                        <c:v>4.3229708012225023</c:v>
                      </c:pt>
                      <c:pt idx="95">
                        <c:v>4.2111907789601766</c:v>
                      </c:pt>
                      <c:pt idx="96">
                        <c:v>4.3114274264667385</c:v>
                      </c:pt>
                      <c:pt idx="97">
                        <c:v>4.6225999543317187</c:v>
                      </c:pt>
                      <c:pt idx="98">
                        <c:v>4.5742356277734819</c:v>
                      </c:pt>
                      <c:pt idx="99">
                        <c:v>4.3920821770641147</c:v>
                      </c:pt>
                      <c:pt idx="100">
                        <c:v>4.6395913087009983</c:v>
                      </c:pt>
                      <c:pt idx="101">
                        <c:v>4.7047398003350045</c:v>
                      </c:pt>
                      <c:pt idx="102">
                        <c:v>4.5625315302125093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FFAC-4B29-96E2-19C1F803D4B4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 b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5101589327167257"/>
              <c:y val="0.8574541516077478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Derivative of drawdown 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6952021171695117"/>
          <c:y val="0.1874498365384554"/>
          <c:w val="0.14964229273081917"/>
          <c:h val="4.8580521718160498E-2"/>
        </c:manualLayout>
      </c:layout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Derivative Method (L-spacing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>
                <a:solidFill>
                  <a:sysClr val="windowText" lastClr="000000"/>
                </a:solidFill>
              </a:rPr>
              <a:t>= 3)</a:t>
            </a:r>
            <a:r>
              <a:rPr lang="en-US" sz="1400" b="0" i="0" baseline="0">
                <a:solidFill>
                  <a:sysClr val="windowText" lastClr="000000"/>
                </a:solidFill>
                <a:effectLst/>
              </a:rPr>
              <a:t>: WPID 53503, 2019-08-14</a:t>
            </a:r>
            <a:endParaRPr lang="en-CA" sz="14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29465572113686894"/>
          <c:y val="0.1047047894959103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Pumping First Derivative</c:v>
          </c:tx>
          <c:marker>
            <c:symbol val="none"/>
          </c:marker>
          <c:xVal>
            <c:numRef>
              <c:f>'Pumped Well Data'!$A$6:$A$49</c:f>
              <c:numCache>
                <c:formatCode>General</c:formatCode>
                <c:ptCount val="44"/>
                <c:pt idx="0">
                  <c:v>30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150</c:v>
                </c:pt>
                <c:pt idx="5">
                  <c:v>180</c:v>
                </c:pt>
                <c:pt idx="6">
                  <c:v>210</c:v>
                </c:pt>
                <c:pt idx="7">
                  <c:v>240</c:v>
                </c:pt>
                <c:pt idx="8">
                  <c:v>270</c:v>
                </c:pt>
                <c:pt idx="9">
                  <c:v>300</c:v>
                </c:pt>
                <c:pt idx="10">
                  <c:v>330</c:v>
                </c:pt>
                <c:pt idx="11">
                  <c:v>360</c:v>
                </c:pt>
                <c:pt idx="12">
                  <c:v>390</c:v>
                </c:pt>
                <c:pt idx="13">
                  <c:v>420</c:v>
                </c:pt>
                <c:pt idx="14">
                  <c:v>450</c:v>
                </c:pt>
                <c:pt idx="15">
                  <c:v>480</c:v>
                </c:pt>
                <c:pt idx="16">
                  <c:v>510</c:v>
                </c:pt>
                <c:pt idx="17">
                  <c:v>540</c:v>
                </c:pt>
                <c:pt idx="18">
                  <c:v>570</c:v>
                </c:pt>
                <c:pt idx="19">
                  <c:v>600</c:v>
                </c:pt>
                <c:pt idx="20">
                  <c:v>630</c:v>
                </c:pt>
                <c:pt idx="21">
                  <c:v>660</c:v>
                </c:pt>
                <c:pt idx="22">
                  <c:v>690</c:v>
                </c:pt>
                <c:pt idx="23">
                  <c:v>720</c:v>
                </c:pt>
                <c:pt idx="24">
                  <c:v>750</c:v>
                </c:pt>
                <c:pt idx="25">
                  <c:v>780</c:v>
                </c:pt>
                <c:pt idx="26">
                  <c:v>810</c:v>
                </c:pt>
                <c:pt idx="27">
                  <c:v>840</c:v>
                </c:pt>
                <c:pt idx="28">
                  <c:v>870</c:v>
                </c:pt>
                <c:pt idx="29">
                  <c:v>900</c:v>
                </c:pt>
                <c:pt idx="30">
                  <c:v>930</c:v>
                </c:pt>
                <c:pt idx="31">
                  <c:v>960</c:v>
                </c:pt>
                <c:pt idx="32">
                  <c:v>990</c:v>
                </c:pt>
                <c:pt idx="33">
                  <c:v>1020</c:v>
                </c:pt>
                <c:pt idx="34">
                  <c:v>1050</c:v>
                </c:pt>
                <c:pt idx="35">
                  <c:v>1080</c:v>
                </c:pt>
                <c:pt idx="36">
                  <c:v>1110</c:v>
                </c:pt>
                <c:pt idx="37">
                  <c:v>1140</c:v>
                </c:pt>
                <c:pt idx="38">
                  <c:v>1170</c:v>
                </c:pt>
                <c:pt idx="39">
                  <c:v>1200</c:v>
                </c:pt>
                <c:pt idx="40">
                  <c:v>1230</c:v>
                </c:pt>
                <c:pt idx="41">
                  <c:v>1260</c:v>
                </c:pt>
                <c:pt idx="42">
                  <c:v>1290</c:v>
                </c:pt>
                <c:pt idx="43">
                  <c:v>1320</c:v>
                </c:pt>
              </c:numCache>
            </c:numRef>
          </c:xVal>
          <c:yVal>
            <c:numRef>
              <c:f>'Pumped Well Data'!$V$6:$V$49</c:f>
              <c:numCache>
                <c:formatCode>General</c:formatCode>
                <c:ptCount val="44"/>
                <c:pt idx="1">
                  <c:v>1.8441225624918074</c:v>
                </c:pt>
                <c:pt idx="4">
                  <c:v>2.2053658701671455</c:v>
                </c:pt>
                <c:pt idx="7">
                  <c:v>2.4700415834189879</c:v>
                </c:pt>
                <c:pt idx="10">
                  <c:v>2.8286647521201709</c:v>
                </c:pt>
                <c:pt idx="13">
                  <c:v>3.150924329257399</c:v>
                </c:pt>
                <c:pt idx="16">
                  <c:v>3.6311431040641917</c:v>
                </c:pt>
                <c:pt idx="19">
                  <c:v>4.8734965445228502</c:v>
                </c:pt>
                <c:pt idx="22">
                  <c:v>5.8617534059072129</c:v>
                </c:pt>
                <c:pt idx="25">
                  <c:v>5.3238547092632693</c:v>
                </c:pt>
                <c:pt idx="28">
                  <c:v>5.9606209461613737</c:v>
                </c:pt>
                <c:pt idx="31">
                  <c:v>6.3183941859474677</c:v>
                </c:pt>
                <c:pt idx="34">
                  <c:v>5.4598538934437899</c:v>
                </c:pt>
                <c:pt idx="37">
                  <c:v>5.0523247573320083</c:v>
                </c:pt>
                <c:pt idx="40">
                  <c:v>5.2240919388204095</c:v>
                </c:pt>
                <c:pt idx="43">
                  <c:v>5.7095355447905733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F9-4D5C-A823-2C2D7E92A7DF}"/>
            </c:ext>
          </c:extLst>
        </c:ser>
        <c:ser>
          <c:idx val="0"/>
          <c:order val="2"/>
          <c:tx>
            <c:v>Recovery First Derivative</c:v>
          </c:tx>
          <c:marker>
            <c:symbol val="none"/>
          </c:marker>
          <c:xVal>
            <c:numRef>
              <c:f>'Pumped Well Data'!$B$55:$B$101</c:f>
              <c:numCache>
                <c:formatCode>General</c:formatCode>
                <c:ptCount val="47"/>
                <c:pt idx="0">
                  <c:v>60</c:v>
                </c:pt>
                <c:pt idx="1">
                  <c:v>90</c:v>
                </c:pt>
                <c:pt idx="2">
                  <c:v>120</c:v>
                </c:pt>
                <c:pt idx="3">
                  <c:v>150</c:v>
                </c:pt>
                <c:pt idx="4">
                  <c:v>180</c:v>
                </c:pt>
                <c:pt idx="5">
                  <c:v>210</c:v>
                </c:pt>
                <c:pt idx="6">
                  <c:v>240</c:v>
                </c:pt>
                <c:pt idx="7">
                  <c:v>270</c:v>
                </c:pt>
                <c:pt idx="8">
                  <c:v>300</c:v>
                </c:pt>
                <c:pt idx="9">
                  <c:v>330</c:v>
                </c:pt>
                <c:pt idx="10">
                  <c:v>360</c:v>
                </c:pt>
                <c:pt idx="11">
                  <c:v>390</c:v>
                </c:pt>
                <c:pt idx="12">
                  <c:v>420</c:v>
                </c:pt>
                <c:pt idx="13">
                  <c:v>450</c:v>
                </c:pt>
                <c:pt idx="14">
                  <c:v>480</c:v>
                </c:pt>
                <c:pt idx="15">
                  <c:v>510</c:v>
                </c:pt>
                <c:pt idx="16">
                  <c:v>540</c:v>
                </c:pt>
                <c:pt idx="17">
                  <c:v>570</c:v>
                </c:pt>
                <c:pt idx="18">
                  <c:v>600</c:v>
                </c:pt>
                <c:pt idx="19">
                  <c:v>630</c:v>
                </c:pt>
                <c:pt idx="20">
                  <c:v>660</c:v>
                </c:pt>
                <c:pt idx="21">
                  <c:v>690</c:v>
                </c:pt>
                <c:pt idx="22">
                  <c:v>720</c:v>
                </c:pt>
                <c:pt idx="23">
                  <c:v>750</c:v>
                </c:pt>
                <c:pt idx="24">
                  <c:v>780</c:v>
                </c:pt>
                <c:pt idx="25">
                  <c:v>810</c:v>
                </c:pt>
                <c:pt idx="26">
                  <c:v>840</c:v>
                </c:pt>
                <c:pt idx="27">
                  <c:v>870</c:v>
                </c:pt>
                <c:pt idx="28">
                  <c:v>900</c:v>
                </c:pt>
                <c:pt idx="29">
                  <c:v>930</c:v>
                </c:pt>
                <c:pt idx="30">
                  <c:v>960</c:v>
                </c:pt>
                <c:pt idx="31">
                  <c:v>990</c:v>
                </c:pt>
                <c:pt idx="32">
                  <c:v>1020</c:v>
                </c:pt>
                <c:pt idx="33">
                  <c:v>1050</c:v>
                </c:pt>
                <c:pt idx="34">
                  <c:v>1080</c:v>
                </c:pt>
                <c:pt idx="35">
                  <c:v>1110</c:v>
                </c:pt>
                <c:pt idx="36">
                  <c:v>1140</c:v>
                </c:pt>
                <c:pt idx="37">
                  <c:v>1170</c:v>
                </c:pt>
                <c:pt idx="38">
                  <c:v>1200</c:v>
                </c:pt>
                <c:pt idx="39">
                  <c:v>1230</c:v>
                </c:pt>
                <c:pt idx="40">
                  <c:v>1260</c:v>
                </c:pt>
                <c:pt idx="41">
                  <c:v>1290</c:v>
                </c:pt>
                <c:pt idx="42">
                  <c:v>1320</c:v>
                </c:pt>
                <c:pt idx="43">
                  <c:v>1350</c:v>
                </c:pt>
                <c:pt idx="44">
                  <c:v>1380</c:v>
                </c:pt>
                <c:pt idx="45">
                  <c:v>1410</c:v>
                </c:pt>
                <c:pt idx="46">
                  <c:v>1440</c:v>
                </c:pt>
              </c:numCache>
            </c:numRef>
          </c:xVal>
          <c:yVal>
            <c:numRef>
              <c:f>'Pumped Well Data'!$V$55:$V$101</c:f>
              <c:numCache>
                <c:formatCode>General</c:formatCode>
                <c:ptCount val="47"/>
                <c:pt idx="0">
                  <c:v>1.5627941268723349</c:v>
                </c:pt>
                <c:pt idx="3">
                  <c:v>1.8059744587800093</c:v>
                </c:pt>
                <c:pt idx="6">
                  <c:v>2.017138865026427</c:v>
                </c:pt>
                <c:pt idx="9">
                  <c:v>2.245449492037261</c:v>
                </c:pt>
                <c:pt idx="12">
                  <c:v>2.4660022122618748</c:v>
                </c:pt>
                <c:pt idx="15">
                  <c:v>2.6824672411220813</c:v>
                </c:pt>
                <c:pt idx="18">
                  <c:v>2.8919599964545752</c:v>
                </c:pt>
                <c:pt idx="21">
                  <c:v>3.0802577322863653</c:v>
                </c:pt>
                <c:pt idx="24">
                  <c:v>3.2141818556422264</c:v>
                </c:pt>
                <c:pt idx="27">
                  <c:v>3.3340430048307224</c:v>
                </c:pt>
                <c:pt idx="30">
                  <c:v>2.6616797999612416</c:v>
                </c:pt>
                <c:pt idx="33">
                  <c:v>2.901062372617496</c:v>
                </c:pt>
                <c:pt idx="36">
                  <c:v>2.9576227863982356</c:v>
                </c:pt>
                <c:pt idx="39">
                  <c:v>3.3016816545368326</c:v>
                </c:pt>
                <c:pt idx="42">
                  <c:v>4.2588104953901169</c:v>
                </c:pt>
                <c:pt idx="45">
                  <c:v>4.4141283367634188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444-4A7C-8B99-93DF11CDE6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1"/>
                <c:tx>
                  <c:v>Pumping Second Derivative</c:v>
                </c:tx>
                <c:spPr>
                  <a:ln>
                    <a:solidFill>
                      <a:schemeClr val="accent2"/>
                    </a:solidFill>
                    <a:prstDash val="sysDot"/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Data'!$A$6:$A$50</c15:sqref>
                        </c15:formulaRef>
                      </c:ext>
                    </c:extLst>
                    <c:numCache>
                      <c:formatCode>General</c:formatCode>
                      <c:ptCount val="45"/>
                      <c:pt idx="0">
                        <c:v>30</c:v>
                      </c:pt>
                      <c:pt idx="1">
                        <c:v>60</c:v>
                      </c:pt>
                      <c:pt idx="2">
                        <c:v>90</c:v>
                      </c:pt>
                      <c:pt idx="3">
                        <c:v>120</c:v>
                      </c:pt>
                      <c:pt idx="4">
                        <c:v>150</c:v>
                      </c:pt>
                      <c:pt idx="5">
                        <c:v>180</c:v>
                      </c:pt>
                      <c:pt idx="6">
                        <c:v>210</c:v>
                      </c:pt>
                      <c:pt idx="7">
                        <c:v>240</c:v>
                      </c:pt>
                      <c:pt idx="8">
                        <c:v>270</c:v>
                      </c:pt>
                      <c:pt idx="9">
                        <c:v>300</c:v>
                      </c:pt>
                      <c:pt idx="10">
                        <c:v>330</c:v>
                      </c:pt>
                      <c:pt idx="11">
                        <c:v>360</c:v>
                      </c:pt>
                      <c:pt idx="12">
                        <c:v>390</c:v>
                      </c:pt>
                      <c:pt idx="13">
                        <c:v>420</c:v>
                      </c:pt>
                      <c:pt idx="14">
                        <c:v>450</c:v>
                      </c:pt>
                      <c:pt idx="15">
                        <c:v>480</c:v>
                      </c:pt>
                      <c:pt idx="16">
                        <c:v>510</c:v>
                      </c:pt>
                      <c:pt idx="17">
                        <c:v>540</c:v>
                      </c:pt>
                      <c:pt idx="18">
                        <c:v>570</c:v>
                      </c:pt>
                      <c:pt idx="19">
                        <c:v>600</c:v>
                      </c:pt>
                      <c:pt idx="20">
                        <c:v>630</c:v>
                      </c:pt>
                      <c:pt idx="21">
                        <c:v>660</c:v>
                      </c:pt>
                      <c:pt idx="22">
                        <c:v>690</c:v>
                      </c:pt>
                      <c:pt idx="23">
                        <c:v>720</c:v>
                      </c:pt>
                      <c:pt idx="24">
                        <c:v>750</c:v>
                      </c:pt>
                      <c:pt idx="25">
                        <c:v>780</c:v>
                      </c:pt>
                      <c:pt idx="26">
                        <c:v>810</c:v>
                      </c:pt>
                      <c:pt idx="27">
                        <c:v>840</c:v>
                      </c:pt>
                      <c:pt idx="28">
                        <c:v>870</c:v>
                      </c:pt>
                      <c:pt idx="29">
                        <c:v>900</c:v>
                      </c:pt>
                      <c:pt idx="30">
                        <c:v>930</c:v>
                      </c:pt>
                      <c:pt idx="31">
                        <c:v>960</c:v>
                      </c:pt>
                      <c:pt idx="32">
                        <c:v>990</c:v>
                      </c:pt>
                      <c:pt idx="33">
                        <c:v>1020</c:v>
                      </c:pt>
                      <c:pt idx="34">
                        <c:v>1050</c:v>
                      </c:pt>
                      <c:pt idx="35">
                        <c:v>1080</c:v>
                      </c:pt>
                      <c:pt idx="36">
                        <c:v>1110</c:v>
                      </c:pt>
                      <c:pt idx="37">
                        <c:v>1140</c:v>
                      </c:pt>
                      <c:pt idx="38">
                        <c:v>1170</c:v>
                      </c:pt>
                      <c:pt idx="39">
                        <c:v>1200</c:v>
                      </c:pt>
                      <c:pt idx="40">
                        <c:v>1230</c:v>
                      </c:pt>
                      <c:pt idx="41">
                        <c:v>1260</c:v>
                      </c:pt>
                      <c:pt idx="42">
                        <c:v>1290</c:v>
                      </c:pt>
                      <c:pt idx="43">
                        <c:v>1320</c:v>
                      </c:pt>
                      <c:pt idx="44">
                        <c:v>1350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Data'!$W$6:$W$50</c15:sqref>
                        </c15:formulaRef>
                      </c:ext>
                    </c:extLst>
                    <c:numCache>
                      <c:formatCode>General</c:formatCode>
                      <c:ptCount val="45"/>
                      <c:pt idx="1">
                        <c:v>0.39424529257920271</c:v>
                      </c:pt>
                      <c:pt idx="4">
                        <c:v>0.56313546701031958</c:v>
                      </c:pt>
                      <c:pt idx="7">
                        <c:v>1.1261390075147106</c:v>
                      </c:pt>
                      <c:pt idx="10">
                        <c:v>1.336278108549706</c:v>
                      </c:pt>
                      <c:pt idx="13">
                        <c:v>2.473365433409362</c:v>
                      </c:pt>
                      <c:pt idx="16">
                        <c:v>7.6443614556030299</c:v>
                      </c:pt>
                      <c:pt idx="19">
                        <c:v>7.0710011938129584</c:v>
                      </c:pt>
                      <c:pt idx="22">
                        <c:v>-4.3873450964399137</c:v>
                      </c:pt>
                      <c:pt idx="25">
                        <c:v>5.8312304543352171</c:v>
                      </c:pt>
                      <c:pt idx="28">
                        <c:v>3.6344268097486525</c:v>
                      </c:pt>
                      <c:pt idx="31">
                        <c:v>-9.5806228201316959</c:v>
                      </c:pt>
                      <c:pt idx="34">
                        <c:v>-4.9554786023561617</c:v>
                      </c:pt>
                      <c:pt idx="37">
                        <c:v>2.2605136704930056</c:v>
                      </c:pt>
                      <c:pt idx="40">
                        <c:v>6.8742612514445813</c:v>
                      </c:pt>
                      <c:pt idx="43">
                        <c:v>-66.041626784244343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B650-43C1-9F2A-4F344D90427A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Recovery Second Derivative</c:v>
                </c:tx>
                <c:spPr>
                  <a:ln>
                    <a:solidFill>
                      <a:schemeClr val="accent1"/>
                    </a:solidFill>
                    <a:prstDash val="sysDot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Data'!$B$113:$B$156</c15:sqref>
                        </c15:formulaRef>
                      </c:ext>
                    </c:extLst>
                    <c:numCache>
                      <c:formatCode>General</c:formatCode>
                      <c:ptCount val="44"/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Data'!$W$113:$W$156</c15:sqref>
                        </c15:formulaRef>
                      </c:ext>
                    </c:extLst>
                    <c:numCache>
                      <c:formatCode>General</c:formatCode>
                      <c:ptCount val="44"/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650-43C1-9F2A-4F344D90427A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 or t' (min)</a:t>
                </a:r>
              </a:p>
            </c:rich>
          </c:tx>
          <c:layout>
            <c:manualLayout>
              <c:xMode val="edge"/>
              <c:yMode val="edge"/>
              <c:x val="0.53012988675323569"/>
              <c:y val="0.8572045447040684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0">
                    <a:solidFill>
                      <a:sysClr val="windowText" lastClr="000000"/>
                    </a:solidFill>
                  </a:rPr>
                  <a:t> </a:t>
                </a:r>
                <a:r>
                  <a:rPr lang="en-US" sz="1200" b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First derivative  (m</a:t>
                </a:r>
                <a:r>
                  <a:rPr lang="en-US" sz="1200" b="0">
                    <a:solidFill>
                      <a:sysClr val="windowText" lastClr="000000"/>
                    </a:solidFill>
                  </a:rPr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solidFill>
          <a:sysClr val="window" lastClr="FFFFFF"/>
        </a:solidFill>
        <a:ln>
          <a:noFill/>
        </a:ln>
      </c:spPr>
    </c:plotArea>
    <c:legend>
      <c:legendPos val="r"/>
      <c:layout>
        <c:manualLayout>
          <c:xMode val="edge"/>
          <c:yMode val="edge"/>
          <c:x val="0.16115147470972915"/>
          <c:y val="0.17791700283863943"/>
          <c:w val="0.23959480688522844"/>
          <c:h val="8.7782189375220476E-2"/>
        </c:manualLayout>
      </c:layout>
      <c:overlay val="0"/>
    </c:legend>
    <c:plotVisOnly val="1"/>
    <c:dispBlanksAs val="span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Pumping &amp; Recovery Comparison</a:t>
            </a:r>
            <a:r>
              <a:rPr lang="en-US" sz="1400" b="0" i="0" baseline="0">
                <a:solidFill>
                  <a:sysClr val="windowText" lastClr="000000"/>
                </a:solidFill>
                <a:effectLst/>
              </a:rPr>
              <a:t>: WPID 53503, 2019-08-14</a:t>
            </a:r>
            <a:endParaRPr lang="en-CA" sz="14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22924015516122007"/>
          <c:y val="9.13349694021925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A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Data'!$A$6:$A$53</c:f>
              <c:numCache>
                <c:formatCode>General</c:formatCode>
                <c:ptCount val="48"/>
                <c:pt idx="0">
                  <c:v>30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150</c:v>
                </c:pt>
                <c:pt idx="5">
                  <c:v>180</c:v>
                </c:pt>
                <c:pt idx="6">
                  <c:v>210</c:v>
                </c:pt>
                <c:pt idx="7">
                  <c:v>240</c:v>
                </c:pt>
                <c:pt idx="8">
                  <c:v>270</c:v>
                </c:pt>
                <c:pt idx="9">
                  <c:v>300</c:v>
                </c:pt>
                <c:pt idx="10">
                  <c:v>330</c:v>
                </c:pt>
                <c:pt idx="11">
                  <c:v>360</c:v>
                </c:pt>
                <c:pt idx="12">
                  <c:v>390</c:v>
                </c:pt>
                <c:pt idx="13">
                  <c:v>420</c:v>
                </c:pt>
                <c:pt idx="14">
                  <c:v>450</c:v>
                </c:pt>
                <c:pt idx="15">
                  <c:v>480</c:v>
                </c:pt>
                <c:pt idx="16">
                  <c:v>510</c:v>
                </c:pt>
                <c:pt idx="17">
                  <c:v>540</c:v>
                </c:pt>
                <c:pt idx="18">
                  <c:v>570</c:v>
                </c:pt>
                <c:pt idx="19">
                  <c:v>600</c:v>
                </c:pt>
                <c:pt idx="20">
                  <c:v>630</c:v>
                </c:pt>
                <c:pt idx="21">
                  <c:v>660</c:v>
                </c:pt>
                <c:pt idx="22">
                  <c:v>690</c:v>
                </c:pt>
                <c:pt idx="23">
                  <c:v>720</c:v>
                </c:pt>
                <c:pt idx="24">
                  <c:v>750</c:v>
                </c:pt>
                <c:pt idx="25">
                  <c:v>780</c:v>
                </c:pt>
                <c:pt idx="26">
                  <c:v>810</c:v>
                </c:pt>
                <c:pt idx="27">
                  <c:v>840</c:v>
                </c:pt>
                <c:pt idx="28">
                  <c:v>870</c:v>
                </c:pt>
                <c:pt idx="29">
                  <c:v>900</c:v>
                </c:pt>
                <c:pt idx="30">
                  <c:v>930</c:v>
                </c:pt>
                <c:pt idx="31">
                  <c:v>960</c:v>
                </c:pt>
                <c:pt idx="32">
                  <c:v>990</c:v>
                </c:pt>
                <c:pt idx="33">
                  <c:v>1020</c:v>
                </c:pt>
                <c:pt idx="34">
                  <c:v>1050</c:v>
                </c:pt>
                <c:pt idx="35">
                  <c:v>1080</c:v>
                </c:pt>
                <c:pt idx="36">
                  <c:v>1110</c:v>
                </c:pt>
                <c:pt idx="37">
                  <c:v>1140</c:v>
                </c:pt>
                <c:pt idx="38">
                  <c:v>1170</c:v>
                </c:pt>
                <c:pt idx="39">
                  <c:v>1200</c:v>
                </c:pt>
                <c:pt idx="40">
                  <c:v>1230</c:v>
                </c:pt>
                <c:pt idx="41">
                  <c:v>1260</c:v>
                </c:pt>
                <c:pt idx="42">
                  <c:v>1290</c:v>
                </c:pt>
                <c:pt idx="43">
                  <c:v>1320</c:v>
                </c:pt>
                <c:pt idx="44">
                  <c:v>1350</c:v>
                </c:pt>
                <c:pt idx="45">
                  <c:v>1380</c:v>
                </c:pt>
                <c:pt idx="46">
                  <c:v>1410</c:v>
                </c:pt>
                <c:pt idx="47">
                  <c:v>1440</c:v>
                </c:pt>
              </c:numCache>
            </c:numRef>
          </c:xVal>
          <c:yVal>
            <c:numRef>
              <c:f>'Pumped Well Data'!$I$6:$I$53</c:f>
              <c:numCache>
                <c:formatCode>0.000</c:formatCode>
                <c:ptCount val="48"/>
                <c:pt idx="0">
                  <c:v>4.1069999999999993</c:v>
                </c:pt>
                <c:pt idx="1">
                  <c:v>5.0482999999999976</c:v>
                </c:pt>
                <c:pt idx="2">
                  <c:v>5.6248999999999967</c:v>
                </c:pt>
                <c:pt idx="3">
                  <c:v>6.0765999999999991</c:v>
                </c:pt>
                <c:pt idx="4">
                  <c:v>6.4105999999999952</c:v>
                </c:pt>
                <c:pt idx="5">
                  <c:v>6.7492999999999981</c:v>
                </c:pt>
                <c:pt idx="6">
                  <c:v>7.0382999999999996</c:v>
                </c:pt>
                <c:pt idx="7">
                  <c:v>7.3634999999999948</c:v>
                </c:pt>
                <c:pt idx="8">
                  <c:v>7.6422999999999988</c:v>
                </c:pt>
                <c:pt idx="9">
                  <c:v>7.8785999999999987</c:v>
                </c:pt>
                <c:pt idx="10">
                  <c:v>8.1041999999999987</c:v>
                </c:pt>
                <c:pt idx="11">
                  <c:v>8.3120999999999938</c:v>
                </c:pt>
                <c:pt idx="12">
                  <c:v>8.5312999999999946</c:v>
                </c:pt>
                <c:pt idx="13">
                  <c:v>8.7261999999999986</c:v>
                </c:pt>
                <c:pt idx="14">
                  <c:v>8.9609999999999985</c:v>
                </c:pt>
                <c:pt idx="15">
                  <c:v>9.1026999999999987</c:v>
                </c:pt>
                <c:pt idx="16">
                  <c:v>9.3143999999999991</c:v>
                </c:pt>
                <c:pt idx="17">
                  <c:v>9.4923000000000002</c:v>
                </c:pt>
                <c:pt idx="18">
                  <c:v>9.6385999999999967</c:v>
                </c:pt>
                <c:pt idx="19">
                  <c:v>9.8429999999999964</c:v>
                </c:pt>
                <c:pt idx="20">
                  <c:v>10.039199999999994</c:v>
                </c:pt>
                <c:pt idx="21">
                  <c:v>10.2211</c:v>
                </c:pt>
                <c:pt idx="22">
                  <c:v>10.395999999999994</c:v>
                </c:pt>
                <c:pt idx="23">
                  <c:v>10.649499999999996</c:v>
                </c:pt>
                <c:pt idx="24">
                  <c:v>10.799799999999998</c:v>
                </c:pt>
                <c:pt idx="25">
                  <c:v>11.092099999999995</c:v>
                </c:pt>
                <c:pt idx="26">
                  <c:v>11.300999999999995</c:v>
                </c:pt>
                <c:pt idx="27">
                  <c:v>11.542299999999997</c:v>
                </c:pt>
                <c:pt idx="28">
                  <c:v>11.750099999999996</c:v>
                </c:pt>
                <c:pt idx="29">
                  <c:v>11.934899999999999</c:v>
                </c:pt>
                <c:pt idx="30">
                  <c:v>12.0471</c:v>
                </c:pt>
                <c:pt idx="31">
                  <c:v>12.2119</c:v>
                </c:pt>
                <c:pt idx="32">
                  <c:v>12.408899999999996</c:v>
                </c:pt>
                <c:pt idx="33">
                  <c:v>12.6265</c:v>
                </c:pt>
                <c:pt idx="34">
                  <c:v>12.849599999999995</c:v>
                </c:pt>
                <c:pt idx="35">
                  <c:v>12.954499999999996</c:v>
                </c:pt>
                <c:pt idx="36">
                  <c:v>13.150299999999994</c:v>
                </c:pt>
                <c:pt idx="37">
                  <c:v>13.308999999999997</c:v>
                </c:pt>
                <c:pt idx="38">
                  <c:v>13.427499999999995</c:v>
                </c:pt>
                <c:pt idx="39">
                  <c:v>13.563099999999999</c:v>
                </c:pt>
                <c:pt idx="40">
                  <c:v>13.714999999999996</c:v>
                </c:pt>
                <c:pt idx="41">
                  <c:v>13.822799999999994</c:v>
                </c:pt>
                <c:pt idx="42">
                  <c:v>13.9572</c:v>
                </c:pt>
                <c:pt idx="43">
                  <c:v>14.052699999999994</c:v>
                </c:pt>
                <c:pt idx="44">
                  <c:v>14.154899999999998</c:v>
                </c:pt>
                <c:pt idx="45">
                  <c:v>14.330199999999998</c:v>
                </c:pt>
                <c:pt idx="46">
                  <c:v>14.424499999999995</c:v>
                </c:pt>
                <c:pt idx="47">
                  <c:v>14.184399999999997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B91-4BE6-B5CA-A4FFAD388061}"/>
            </c:ext>
          </c:extLst>
        </c:ser>
        <c:ser>
          <c:idx val="0"/>
          <c:order val="1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Data'!$C$54:$C$108</c:f>
              <c:numCache>
                <c:formatCode>0.00</c:formatCode>
                <c:ptCount val="55"/>
                <c:pt idx="0">
                  <c:v>49</c:v>
                </c:pt>
                <c:pt idx="1">
                  <c:v>25</c:v>
                </c:pt>
                <c:pt idx="2">
                  <c:v>17</c:v>
                </c:pt>
                <c:pt idx="3">
                  <c:v>13</c:v>
                </c:pt>
                <c:pt idx="4">
                  <c:v>10.6</c:v>
                </c:pt>
                <c:pt idx="5">
                  <c:v>9</c:v>
                </c:pt>
                <c:pt idx="6">
                  <c:v>7.8571428571428568</c:v>
                </c:pt>
                <c:pt idx="7">
                  <c:v>7</c:v>
                </c:pt>
                <c:pt idx="8">
                  <c:v>6.333333333333333</c:v>
                </c:pt>
                <c:pt idx="9">
                  <c:v>5.8</c:v>
                </c:pt>
                <c:pt idx="10">
                  <c:v>5.3636363636363633</c:v>
                </c:pt>
                <c:pt idx="11">
                  <c:v>5</c:v>
                </c:pt>
                <c:pt idx="12">
                  <c:v>4.6923076923076925</c:v>
                </c:pt>
                <c:pt idx="13">
                  <c:v>4.4285714285714288</c:v>
                </c:pt>
                <c:pt idx="14">
                  <c:v>4.2</c:v>
                </c:pt>
                <c:pt idx="15">
                  <c:v>4</c:v>
                </c:pt>
                <c:pt idx="16">
                  <c:v>3.8235294117647061</c:v>
                </c:pt>
                <c:pt idx="17">
                  <c:v>3.6666666666666665</c:v>
                </c:pt>
                <c:pt idx="18">
                  <c:v>3.5263157894736841</c:v>
                </c:pt>
                <c:pt idx="19">
                  <c:v>3.4</c:v>
                </c:pt>
                <c:pt idx="20">
                  <c:v>3.2857142857142856</c:v>
                </c:pt>
                <c:pt idx="21">
                  <c:v>3.1818181818181817</c:v>
                </c:pt>
                <c:pt idx="22">
                  <c:v>3.0869565217391304</c:v>
                </c:pt>
                <c:pt idx="23">
                  <c:v>3</c:v>
                </c:pt>
                <c:pt idx="24">
                  <c:v>2.92</c:v>
                </c:pt>
                <c:pt idx="25">
                  <c:v>2.8461538461538463</c:v>
                </c:pt>
                <c:pt idx="26">
                  <c:v>2.7777777777777777</c:v>
                </c:pt>
                <c:pt idx="27">
                  <c:v>2.7142857142857144</c:v>
                </c:pt>
                <c:pt idx="28">
                  <c:v>2.6551724137931036</c:v>
                </c:pt>
                <c:pt idx="29">
                  <c:v>2.6</c:v>
                </c:pt>
                <c:pt idx="30">
                  <c:v>2.5483870967741935</c:v>
                </c:pt>
                <c:pt idx="31">
                  <c:v>2.5</c:v>
                </c:pt>
                <c:pt idx="32">
                  <c:v>2.4545454545454546</c:v>
                </c:pt>
                <c:pt idx="33">
                  <c:v>2.4117647058823528</c:v>
                </c:pt>
                <c:pt idx="34">
                  <c:v>2.3714285714285714</c:v>
                </c:pt>
                <c:pt idx="35">
                  <c:v>2.3333333333333335</c:v>
                </c:pt>
                <c:pt idx="36">
                  <c:v>2.2972972972972974</c:v>
                </c:pt>
                <c:pt idx="37">
                  <c:v>2.263157894736842</c:v>
                </c:pt>
                <c:pt idx="38">
                  <c:v>2.2307692307692308</c:v>
                </c:pt>
                <c:pt idx="39">
                  <c:v>2.2000000000000002</c:v>
                </c:pt>
                <c:pt idx="40">
                  <c:v>2.1707317073170733</c:v>
                </c:pt>
                <c:pt idx="41">
                  <c:v>2.1428571428571428</c:v>
                </c:pt>
                <c:pt idx="42">
                  <c:v>2.1162790697674421</c:v>
                </c:pt>
                <c:pt idx="43">
                  <c:v>2.0909090909090908</c:v>
                </c:pt>
                <c:pt idx="44">
                  <c:v>2.0666666666666669</c:v>
                </c:pt>
                <c:pt idx="45">
                  <c:v>2.0434782608695654</c:v>
                </c:pt>
                <c:pt idx="46">
                  <c:v>2.021276595744681</c:v>
                </c:pt>
                <c:pt idx="47">
                  <c:v>2</c:v>
                </c:pt>
                <c:pt idx="48">
                  <c:v>1.9795918367346939</c:v>
                </c:pt>
                <c:pt idx="49">
                  <c:v>1.96</c:v>
                </c:pt>
                <c:pt idx="50">
                  <c:v>1.9411764705882353</c:v>
                </c:pt>
                <c:pt idx="51">
                  <c:v>1.9230769230769231</c:v>
                </c:pt>
                <c:pt idx="52">
                  <c:v>1.9056603773584906</c:v>
                </c:pt>
                <c:pt idx="53">
                  <c:v>1.8888888888888888</c:v>
                </c:pt>
                <c:pt idx="54">
                  <c:v>1.8727272727272728</c:v>
                </c:pt>
              </c:numCache>
            </c:numRef>
          </c:xVal>
          <c:yVal>
            <c:numRef>
              <c:f>'Pumped Well Data'!$I$54:$I$108</c:f>
              <c:numCache>
                <c:formatCode>0.000</c:formatCode>
                <c:ptCount val="55"/>
                <c:pt idx="0">
                  <c:v>10.048099999999998</c:v>
                </c:pt>
                <c:pt idx="1">
                  <c:v>9.3022999999999954</c:v>
                </c:pt>
                <c:pt idx="2">
                  <c:v>8.8033000000000001</c:v>
                </c:pt>
                <c:pt idx="3">
                  <c:v>8.4298000000000002</c:v>
                </c:pt>
                <c:pt idx="4">
                  <c:v>8.1256999999999948</c:v>
                </c:pt>
                <c:pt idx="5">
                  <c:v>7.8641000000000005</c:v>
                </c:pt>
                <c:pt idx="6">
                  <c:v>7.6375999999999991</c:v>
                </c:pt>
                <c:pt idx="7">
                  <c:v>7.4388000000000005</c:v>
                </c:pt>
                <c:pt idx="8">
                  <c:v>7.2567999999999984</c:v>
                </c:pt>
                <c:pt idx="9">
                  <c:v>7.0874999999999986</c:v>
                </c:pt>
                <c:pt idx="10">
                  <c:v>6.9321999999999946</c:v>
                </c:pt>
                <c:pt idx="11">
                  <c:v>6.7907999999999973</c:v>
                </c:pt>
                <c:pt idx="12">
                  <c:v>6.6588999999999956</c:v>
                </c:pt>
                <c:pt idx="13">
                  <c:v>6.529999999999994</c:v>
                </c:pt>
                <c:pt idx="14">
                  <c:v>6.4125999999999976</c:v>
                </c:pt>
                <c:pt idx="15">
                  <c:v>6.2956999999999965</c:v>
                </c:pt>
                <c:pt idx="16">
                  <c:v>6.1836999999999946</c:v>
                </c:pt>
                <c:pt idx="17">
                  <c:v>6.0822000000000003</c:v>
                </c:pt>
                <c:pt idx="18">
                  <c:v>5.9799999999999969</c:v>
                </c:pt>
                <c:pt idx="19">
                  <c:v>5.8840000000000003</c:v>
                </c:pt>
                <c:pt idx="20">
                  <c:v>5.7890999999999977</c:v>
                </c:pt>
                <c:pt idx="21">
                  <c:v>5.7021999999999977</c:v>
                </c:pt>
                <c:pt idx="22">
                  <c:v>5.6145999999999958</c:v>
                </c:pt>
                <c:pt idx="23">
                  <c:v>5.5320999999999998</c:v>
                </c:pt>
                <c:pt idx="24">
                  <c:v>5.4508999999999972</c:v>
                </c:pt>
                <c:pt idx="25">
                  <c:v>5.3726999999999947</c:v>
                </c:pt>
                <c:pt idx="26">
                  <c:v>5.2972999999999999</c:v>
                </c:pt>
                <c:pt idx="27">
                  <c:v>5.2224999999999966</c:v>
                </c:pt>
                <c:pt idx="28">
                  <c:v>5.1526999999999958</c:v>
                </c:pt>
                <c:pt idx="29">
                  <c:v>5.0843999999999951</c:v>
                </c:pt>
                <c:pt idx="30">
                  <c:v>5.0220999999999947</c:v>
                </c:pt>
                <c:pt idx="31">
                  <c:v>4.9566999999999979</c:v>
                </c:pt>
                <c:pt idx="32">
                  <c:v>4.8953999999999951</c:v>
                </c:pt>
                <c:pt idx="33">
                  <c:v>4.832499999999996</c:v>
                </c:pt>
                <c:pt idx="34">
                  <c:v>4.7769999999999939</c:v>
                </c:pt>
                <c:pt idx="35">
                  <c:v>4.7226999999999961</c:v>
                </c:pt>
                <c:pt idx="36">
                  <c:v>4.694199999999995</c:v>
                </c:pt>
                <c:pt idx="37">
                  <c:v>4.6832999999999956</c:v>
                </c:pt>
                <c:pt idx="38">
                  <c:v>4.6357999999999961</c:v>
                </c:pt>
                <c:pt idx="39">
                  <c:v>4.625</c:v>
                </c:pt>
                <c:pt idx="40">
                  <c:v>4.5289999999999964</c:v>
                </c:pt>
                <c:pt idx="41">
                  <c:v>4.5083999999999946</c:v>
                </c:pt>
                <c:pt idx="42">
                  <c:v>4.4911999999999992</c:v>
                </c:pt>
                <c:pt idx="43">
                  <c:v>4.4431999999999974</c:v>
                </c:pt>
                <c:pt idx="44">
                  <c:v>4.3943999999999974</c:v>
                </c:pt>
                <c:pt idx="45">
                  <c:v>4.3480999999999952</c:v>
                </c:pt>
                <c:pt idx="46">
                  <c:v>4.3003999999999962</c:v>
                </c:pt>
                <c:pt idx="47">
                  <c:v>4.2550999999999988</c:v>
                </c:pt>
                <c:pt idx="48">
                  <c:v>4.2125999999999948</c:v>
                </c:pt>
                <c:pt idx="49">
                  <c:v>4.1680999999999955</c:v>
                </c:pt>
                <c:pt idx="50">
                  <c:v>4.1220999999999961</c:v>
                </c:pt>
                <c:pt idx="51">
                  <c:v>4.080999999999996</c:v>
                </c:pt>
                <c:pt idx="52">
                  <c:v>4.0409999999999968</c:v>
                </c:pt>
                <c:pt idx="53">
                  <c:v>3.9978999999999942</c:v>
                </c:pt>
                <c:pt idx="54">
                  <c:v>3.9588999999999999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B91-4BE6-B5CA-A4FFAD388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Extended Drawdown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Data'!$A$54:$A$108</c15:sqref>
                        </c15:formulaRef>
                      </c:ext>
                    </c:extLst>
                    <c:numCache>
                      <c:formatCode>General</c:formatCode>
                      <c:ptCount val="55"/>
                      <c:pt idx="0">
                        <c:v>1470</c:v>
                      </c:pt>
                      <c:pt idx="1">
                        <c:v>1500</c:v>
                      </c:pt>
                      <c:pt idx="2">
                        <c:v>1530</c:v>
                      </c:pt>
                      <c:pt idx="3">
                        <c:v>1560</c:v>
                      </c:pt>
                      <c:pt idx="4">
                        <c:v>1590</c:v>
                      </c:pt>
                      <c:pt idx="5">
                        <c:v>1620</c:v>
                      </c:pt>
                      <c:pt idx="6">
                        <c:v>1650</c:v>
                      </c:pt>
                      <c:pt idx="7">
                        <c:v>1680</c:v>
                      </c:pt>
                      <c:pt idx="8">
                        <c:v>1710</c:v>
                      </c:pt>
                      <c:pt idx="9">
                        <c:v>1740</c:v>
                      </c:pt>
                      <c:pt idx="10">
                        <c:v>1770</c:v>
                      </c:pt>
                      <c:pt idx="11">
                        <c:v>1800</c:v>
                      </c:pt>
                      <c:pt idx="12">
                        <c:v>1830</c:v>
                      </c:pt>
                      <c:pt idx="13">
                        <c:v>1860</c:v>
                      </c:pt>
                      <c:pt idx="14">
                        <c:v>1890</c:v>
                      </c:pt>
                      <c:pt idx="15">
                        <c:v>1920</c:v>
                      </c:pt>
                      <c:pt idx="16">
                        <c:v>1950</c:v>
                      </c:pt>
                      <c:pt idx="17">
                        <c:v>1980</c:v>
                      </c:pt>
                      <c:pt idx="18">
                        <c:v>2010</c:v>
                      </c:pt>
                      <c:pt idx="19">
                        <c:v>2040</c:v>
                      </c:pt>
                      <c:pt idx="20">
                        <c:v>2070</c:v>
                      </c:pt>
                      <c:pt idx="21">
                        <c:v>2100</c:v>
                      </c:pt>
                      <c:pt idx="22">
                        <c:v>2130</c:v>
                      </c:pt>
                      <c:pt idx="23">
                        <c:v>2160</c:v>
                      </c:pt>
                      <c:pt idx="24">
                        <c:v>2190</c:v>
                      </c:pt>
                      <c:pt idx="25">
                        <c:v>2220</c:v>
                      </c:pt>
                      <c:pt idx="26">
                        <c:v>2250</c:v>
                      </c:pt>
                      <c:pt idx="27">
                        <c:v>2280</c:v>
                      </c:pt>
                      <c:pt idx="28">
                        <c:v>2310</c:v>
                      </c:pt>
                      <c:pt idx="29">
                        <c:v>2340</c:v>
                      </c:pt>
                      <c:pt idx="30">
                        <c:v>2370</c:v>
                      </c:pt>
                      <c:pt idx="31">
                        <c:v>2400</c:v>
                      </c:pt>
                      <c:pt idx="32">
                        <c:v>2430</c:v>
                      </c:pt>
                      <c:pt idx="33">
                        <c:v>2460</c:v>
                      </c:pt>
                      <c:pt idx="34">
                        <c:v>2490</c:v>
                      </c:pt>
                      <c:pt idx="35">
                        <c:v>2520</c:v>
                      </c:pt>
                      <c:pt idx="36">
                        <c:v>2550</c:v>
                      </c:pt>
                      <c:pt idx="37">
                        <c:v>2580</c:v>
                      </c:pt>
                      <c:pt idx="38">
                        <c:v>2610</c:v>
                      </c:pt>
                      <c:pt idx="39">
                        <c:v>2640</c:v>
                      </c:pt>
                      <c:pt idx="40">
                        <c:v>2670</c:v>
                      </c:pt>
                      <c:pt idx="41">
                        <c:v>2700</c:v>
                      </c:pt>
                      <c:pt idx="42">
                        <c:v>2730</c:v>
                      </c:pt>
                      <c:pt idx="43">
                        <c:v>2760</c:v>
                      </c:pt>
                      <c:pt idx="44">
                        <c:v>2790</c:v>
                      </c:pt>
                      <c:pt idx="45">
                        <c:v>2820</c:v>
                      </c:pt>
                      <c:pt idx="46">
                        <c:v>2850</c:v>
                      </c:pt>
                      <c:pt idx="47">
                        <c:v>2880</c:v>
                      </c:pt>
                      <c:pt idx="48">
                        <c:v>2910</c:v>
                      </c:pt>
                      <c:pt idx="49">
                        <c:v>2940</c:v>
                      </c:pt>
                      <c:pt idx="50">
                        <c:v>2970</c:v>
                      </c:pt>
                      <c:pt idx="51">
                        <c:v>3000</c:v>
                      </c:pt>
                      <c:pt idx="52">
                        <c:v>3030</c:v>
                      </c:pt>
                      <c:pt idx="53">
                        <c:v>3060</c:v>
                      </c:pt>
                      <c:pt idx="54">
                        <c:v>3090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Data'!$J$54:$J$108</c15:sqref>
                        </c15:formulaRef>
                      </c:ext>
                    </c:extLst>
                    <c:numCache>
                      <c:formatCode>0.000</c:formatCode>
                      <c:ptCount val="55"/>
                      <c:pt idx="0">
                        <c:v>14.155099999999997</c:v>
                      </c:pt>
                      <c:pt idx="1">
                        <c:v>14.350599999999993</c:v>
                      </c:pt>
                      <c:pt idx="2">
                        <c:v>14.428199999999997</c:v>
                      </c:pt>
                      <c:pt idx="3">
                        <c:v>14.506399999999999</c:v>
                      </c:pt>
                      <c:pt idx="4">
                        <c:v>14.53629999999999</c:v>
                      </c:pt>
                      <c:pt idx="5">
                        <c:v>14.613399999999999</c:v>
                      </c:pt>
                      <c:pt idx="6">
                        <c:v>14.675899999999999</c:v>
                      </c:pt>
                      <c:pt idx="7">
                        <c:v>14.802299999999995</c:v>
                      </c:pt>
                      <c:pt idx="8">
                        <c:v>14.899099999999997</c:v>
                      </c:pt>
                      <c:pt idx="9">
                        <c:v>14.966099999999997</c:v>
                      </c:pt>
                      <c:pt idx="10">
                        <c:v>15.036399999999993</c:v>
                      </c:pt>
                      <c:pt idx="11">
                        <c:v>15.102899999999991</c:v>
                      </c:pt>
                      <c:pt idx="12">
                        <c:v>15.19019999999999</c:v>
                      </c:pt>
                      <c:pt idx="13">
                        <c:v>15.256199999999993</c:v>
                      </c:pt>
                      <c:pt idx="14">
                        <c:v>15.373599999999996</c:v>
                      </c:pt>
                      <c:pt idx="15">
                        <c:v>15.398399999999995</c:v>
                      </c:pt>
                      <c:pt idx="16">
                        <c:v>15.498099999999994</c:v>
                      </c:pt>
                      <c:pt idx="17">
                        <c:v>15.5745</c:v>
                      </c:pt>
                      <c:pt idx="18">
                        <c:v>15.618599999999994</c:v>
                      </c:pt>
                      <c:pt idx="19">
                        <c:v>15.726999999999997</c:v>
                      </c:pt>
                      <c:pt idx="20">
                        <c:v>15.828299999999992</c:v>
                      </c:pt>
                      <c:pt idx="21">
                        <c:v>15.923299999999998</c:v>
                      </c:pt>
                      <c:pt idx="22">
                        <c:v>16.01059999999999</c:v>
                      </c:pt>
                      <c:pt idx="23">
                        <c:v>16.181599999999996</c:v>
                      </c:pt>
                      <c:pt idx="24">
                        <c:v>16.250699999999995</c:v>
                      </c:pt>
                      <c:pt idx="25">
                        <c:v>16.46479999999999</c:v>
                      </c:pt>
                      <c:pt idx="26">
                        <c:v>16.598299999999995</c:v>
                      </c:pt>
                      <c:pt idx="27">
                        <c:v>16.764799999999994</c:v>
                      </c:pt>
                      <c:pt idx="28">
                        <c:v>16.902799999999992</c:v>
                      </c:pt>
                      <c:pt idx="29">
                        <c:v>17.019299999999994</c:v>
                      </c:pt>
                      <c:pt idx="30">
                        <c:v>17.069199999999995</c:v>
                      </c:pt>
                      <c:pt idx="31">
                        <c:v>17.168599999999998</c:v>
                      </c:pt>
                      <c:pt idx="32">
                        <c:v>17.304299999999991</c:v>
                      </c:pt>
                      <c:pt idx="33">
                        <c:v>17.458999999999996</c:v>
                      </c:pt>
                      <c:pt idx="34">
                        <c:v>17.626599999999989</c:v>
                      </c:pt>
                      <c:pt idx="35">
                        <c:v>17.677199999999992</c:v>
                      </c:pt>
                      <c:pt idx="36">
                        <c:v>17.844499999999989</c:v>
                      </c:pt>
                      <c:pt idx="37">
                        <c:v>17.992299999999993</c:v>
                      </c:pt>
                      <c:pt idx="38">
                        <c:v>18.063299999999991</c:v>
                      </c:pt>
                      <c:pt idx="39">
                        <c:v>18.188099999999999</c:v>
                      </c:pt>
                      <c:pt idx="40">
                        <c:v>18.243999999999993</c:v>
                      </c:pt>
                      <c:pt idx="41">
                        <c:v>18.331199999999988</c:v>
                      </c:pt>
                      <c:pt idx="42">
                        <c:v>18.448399999999999</c:v>
                      </c:pt>
                      <c:pt idx="43">
                        <c:v>18.495899999999992</c:v>
                      </c:pt>
                      <c:pt idx="44">
                        <c:v>18.549299999999995</c:v>
                      </c:pt>
                      <c:pt idx="45">
                        <c:v>18.678299999999993</c:v>
                      </c:pt>
                      <c:pt idx="46">
                        <c:v>18.724899999999991</c:v>
                      </c:pt>
                      <c:pt idx="47">
                        <c:v>18.439499999999995</c:v>
                      </c:pt>
                      <c:pt idx="48">
                        <c:v>18.367699999999992</c:v>
                      </c:pt>
                      <c:pt idx="49">
                        <c:v>18.518699999999988</c:v>
                      </c:pt>
                      <c:pt idx="50">
                        <c:v>18.550299999999993</c:v>
                      </c:pt>
                      <c:pt idx="51">
                        <c:v>18.587399999999995</c:v>
                      </c:pt>
                      <c:pt idx="52">
                        <c:v>18.577299999999987</c:v>
                      </c:pt>
                      <c:pt idx="53">
                        <c:v>18.611299999999993</c:v>
                      </c:pt>
                      <c:pt idx="54">
                        <c:v>18.634799999999998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F185-4459-BAB9-AB60485C051E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Pumping Derivative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Data'!$A$5:$A$103</c15:sqref>
                        </c15:formulaRef>
                      </c:ext>
                    </c:extLst>
                    <c:numCache>
                      <c:formatCode>General</c:formatCode>
                      <c:ptCount val="99"/>
                      <c:pt idx="0">
                        <c:v>0</c:v>
                      </c:pt>
                      <c:pt idx="1">
                        <c:v>30</c:v>
                      </c:pt>
                      <c:pt idx="2">
                        <c:v>60</c:v>
                      </c:pt>
                      <c:pt idx="3">
                        <c:v>90</c:v>
                      </c:pt>
                      <c:pt idx="4">
                        <c:v>120</c:v>
                      </c:pt>
                      <c:pt idx="5">
                        <c:v>150</c:v>
                      </c:pt>
                      <c:pt idx="6">
                        <c:v>180</c:v>
                      </c:pt>
                      <c:pt idx="7">
                        <c:v>210</c:v>
                      </c:pt>
                      <c:pt idx="8">
                        <c:v>240</c:v>
                      </c:pt>
                      <c:pt idx="9">
                        <c:v>270</c:v>
                      </c:pt>
                      <c:pt idx="10">
                        <c:v>300</c:v>
                      </c:pt>
                      <c:pt idx="11">
                        <c:v>330</c:v>
                      </c:pt>
                      <c:pt idx="12">
                        <c:v>360</c:v>
                      </c:pt>
                      <c:pt idx="13">
                        <c:v>390</c:v>
                      </c:pt>
                      <c:pt idx="14">
                        <c:v>420</c:v>
                      </c:pt>
                      <c:pt idx="15">
                        <c:v>450</c:v>
                      </c:pt>
                      <c:pt idx="16">
                        <c:v>480</c:v>
                      </c:pt>
                      <c:pt idx="17">
                        <c:v>510</c:v>
                      </c:pt>
                      <c:pt idx="18">
                        <c:v>540</c:v>
                      </c:pt>
                      <c:pt idx="19">
                        <c:v>570</c:v>
                      </c:pt>
                      <c:pt idx="20">
                        <c:v>600</c:v>
                      </c:pt>
                      <c:pt idx="21">
                        <c:v>630</c:v>
                      </c:pt>
                      <c:pt idx="22">
                        <c:v>660</c:v>
                      </c:pt>
                      <c:pt idx="23">
                        <c:v>690</c:v>
                      </c:pt>
                      <c:pt idx="24">
                        <c:v>720</c:v>
                      </c:pt>
                      <c:pt idx="25">
                        <c:v>750</c:v>
                      </c:pt>
                      <c:pt idx="26">
                        <c:v>780</c:v>
                      </c:pt>
                      <c:pt idx="27">
                        <c:v>810</c:v>
                      </c:pt>
                      <c:pt idx="28">
                        <c:v>840</c:v>
                      </c:pt>
                      <c:pt idx="29">
                        <c:v>870</c:v>
                      </c:pt>
                      <c:pt idx="30">
                        <c:v>900</c:v>
                      </c:pt>
                      <c:pt idx="31">
                        <c:v>930</c:v>
                      </c:pt>
                      <c:pt idx="32">
                        <c:v>960</c:v>
                      </c:pt>
                      <c:pt idx="33">
                        <c:v>990</c:v>
                      </c:pt>
                      <c:pt idx="34">
                        <c:v>1020</c:v>
                      </c:pt>
                      <c:pt idx="35">
                        <c:v>1050</c:v>
                      </c:pt>
                      <c:pt idx="36">
                        <c:v>1080</c:v>
                      </c:pt>
                      <c:pt idx="37">
                        <c:v>1110</c:v>
                      </c:pt>
                      <c:pt idx="38">
                        <c:v>1140</c:v>
                      </c:pt>
                      <c:pt idx="39">
                        <c:v>1170</c:v>
                      </c:pt>
                      <c:pt idx="40">
                        <c:v>1200</c:v>
                      </c:pt>
                      <c:pt idx="41">
                        <c:v>1230</c:v>
                      </c:pt>
                      <c:pt idx="42">
                        <c:v>1260</c:v>
                      </c:pt>
                      <c:pt idx="43">
                        <c:v>1290</c:v>
                      </c:pt>
                      <c:pt idx="44">
                        <c:v>1320</c:v>
                      </c:pt>
                      <c:pt idx="45">
                        <c:v>1350</c:v>
                      </c:pt>
                      <c:pt idx="46">
                        <c:v>1380</c:v>
                      </c:pt>
                      <c:pt idx="47">
                        <c:v>1410</c:v>
                      </c:pt>
                      <c:pt idx="48">
                        <c:v>1440</c:v>
                      </c:pt>
                      <c:pt idx="49">
                        <c:v>1470</c:v>
                      </c:pt>
                      <c:pt idx="50">
                        <c:v>1500</c:v>
                      </c:pt>
                      <c:pt idx="51">
                        <c:v>1530</c:v>
                      </c:pt>
                      <c:pt idx="52">
                        <c:v>1560</c:v>
                      </c:pt>
                      <c:pt idx="53">
                        <c:v>1590</c:v>
                      </c:pt>
                      <c:pt idx="54">
                        <c:v>1620</c:v>
                      </c:pt>
                      <c:pt idx="55">
                        <c:v>1650</c:v>
                      </c:pt>
                      <c:pt idx="56">
                        <c:v>1680</c:v>
                      </c:pt>
                      <c:pt idx="57">
                        <c:v>1710</c:v>
                      </c:pt>
                      <c:pt idx="58">
                        <c:v>1740</c:v>
                      </c:pt>
                      <c:pt idx="59">
                        <c:v>1770</c:v>
                      </c:pt>
                      <c:pt idx="60">
                        <c:v>1800</c:v>
                      </c:pt>
                      <c:pt idx="61">
                        <c:v>1830</c:v>
                      </c:pt>
                      <c:pt idx="62">
                        <c:v>1860</c:v>
                      </c:pt>
                      <c:pt idx="63">
                        <c:v>1890</c:v>
                      </c:pt>
                      <c:pt idx="64">
                        <c:v>1920</c:v>
                      </c:pt>
                      <c:pt idx="65">
                        <c:v>1950</c:v>
                      </c:pt>
                      <c:pt idx="66">
                        <c:v>1980</c:v>
                      </c:pt>
                      <c:pt idx="67">
                        <c:v>2010</c:v>
                      </c:pt>
                      <c:pt idx="68">
                        <c:v>2040</c:v>
                      </c:pt>
                      <c:pt idx="69">
                        <c:v>2070</c:v>
                      </c:pt>
                      <c:pt idx="70">
                        <c:v>2100</c:v>
                      </c:pt>
                      <c:pt idx="71">
                        <c:v>2130</c:v>
                      </c:pt>
                      <c:pt idx="72">
                        <c:v>2160</c:v>
                      </c:pt>
                      <c:pt idx="73">
                        <c:v>2190</c:v>
                      </c:pt>
                      <c:pt idx="74">
                        <c:v>2220</c:v>
                      </c:pt>
                      <c:pt idx="75">
                        <c:v>2250</c:v>
                      </c:pt>
                      <c:pt idx="76">
                        <c:v>2280</c:v>
                      </c:pt>
                      <c:pt idx="77">
                        <c:v>2310</c:v>
                      </c:pt>
                      <c:pt idx="78">
                        <c:v>2340</c:v>
                      </c:pt>
                      <c:pt idx="79">
                        <c:v>2370</c:v>
                      </c:pt>
                      <c:pt idx="80">
                        <c:v>2400</c:v>
                      </c:pt>
                      <c:pt idx="81">
                        <c:v>2430</c:v>
                      </c:pt>
                      <c:pt idx="82">
                        <c:v>2460</c:v>
                      </c:pt>
                      <c:pt idx="83">
                        <c:v>2490</c:v>
                      </c:pt>
                      <c:pt idx="84">
                        <c:v>2520</c:v>
                      </c:pt>
                      <c:pt idx="85">
                        <c:v>2550</c:v>
                      </c:pt>
                      <c:pt idx="86">
                        <c:v>2580</c:v>
                      </c:pt>
                      <c:pt idx="87">
                        <c:v>2610</c:v>
                      </c:pt>
                      <c:pt idx="88">
                        <c:v>2640</c:v>
                      </c:pt>
                      <c:pt idx="89">
                        <c:v>2670</c:v>
                      </c:pt>
                      <c:pt idx="90">
                        <c:v>2700</c:v>
                      </c:pt>
                      <c:pt idx="91">
                        <c:v>2730</c:v>
                      </c:pt>
                      <c:pt idx="92">
                        <c:v>2760</c:v>
                      </c:pt>
                      <c:pt idx="93">
                        <c:v>2790</c:v>
                      </c:pt>
                      <c:pt idx="94">
                        <c:v>2820</c:v>
                      </c:pt>
                      <c:pt idx="95">
                        <c:v>2850</c:v>
                      </c:pt>
                      <c:pt idx="96">
                        <c:v>2880</c:v>
                      </c:pt>
                      <c:pt idx="97">
                        <c:v>2910</c:v>
                      </c:pt>
                      <c:pt idx="98">
                        <c:v>2940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Data'!$W$5:$W$103</c15:sqref>
                        </c15:formulaRef>
                      </c:ext>
                    </c:extLst>
                    <c:numCache>
                      <c:formatCode>General</c:formatCode>
                      <c:ptCount val="99"/>
                      <c:pt idx="2">
                        <c:v>0.39424529257920271</c:v>
                      </c:pt>
                      <c:pt idx="5">
                        <c:v>0.56313546701031958</c:v>
                      </c:pt>
                      <c:pt idx="8">
                        <c:v>1.1261390075147106</c:v>
                      </c:pt>
                      <c:pt idx="11">
                        <c:v>1.336278108549706</c:v>
                      </c:pt>
                      <c:pt idx="14">
                        <c:v>2.473365433409362</c:v>
                      </c:pt>
                      <c:pt idx="17">
                        <c:v>7.6443614556030299</c:v>
                      </c:pt>
                      <c:pt idx="20">
                        <c:v>7.0710011938129584</c:v>
                      </c:pt>
                      <c:pt idx="23">
                        <c:v>-4.3873450964399137</c:v>
                      </c:pt>
                      <c:pt idx="26">
                        <c:v>5.8312304543352171</c:v>
                      </c:pt>
                      <c:pt idx="29">
                        <c:v>3.6344268097486525</c:v>
                      </c:pt>
                      <c:pt idx="32">
                        <c:v>-9.5806228201316959</c:v>
                      </c:pt>
                      <c:pt idx="35">
                        <c:v>-4.9554786023561617</c:v>
                      </c:pt>
                      <c:pt idx="38">
                        <c:v>2.2605136704930056</c:v>
                      </c:pt>
                      <c:pt idx="41">
                        <c:v>6.8742612514445813</c:v>
                      </c:pt>
                      <c:pt idx="44">
                        <c:v>-66.041626784244343</c:v>
                      </c:pt>
                      <c:pt idx="47">
                        <c:v>-5.1886342141921241E-2</c:v>
                      </c:pt>
                      <c:pt idx="49">
                        <c:v>0</c:v>
                      </c:pt>
                      <c:pt idx="50">
                        <c:v>-0.28341975131215147</c:v>
                      </c:pt>
                      <c:pt idx="53">
                        <c:v>-0.50889874665381385</c:v>
                      </c:pt>
                      <c:pt idx="56">
                        <c:v>-0.85744680517103589</c:v>
                      </c:pt>
                      <c:pt idx="59">
                        <c:v>-1.1513198498827746</c:v>
                      </c:pt>
                      <c:pt idx="62">
                        <c:v>-1.4735222419273413</c:v>
                      </c:pt>
                      <c:pt idx="65">
                        <c:v>-1.7844586229932504</c:v>
                      </c:pt>
                      <c:pt idx="68">
                        <c:v>-1.949458362284785</c:v>
                      </c:pt>
                      <c:pt idx="71">
                        <c:v>-1.6489644862764423</c:v>
                      </c:pt>
                      <c:pt idx="74">
                        <c:v>-1.7256397658009188</c:v>
                      </c:pt>
                      <c:pt idx="77">
                        <c:v>11.165326028208217</c:v>
                      </c:pt>
                      <c:pt idx="80">
                        <c:v>-4.533916650461669</c:v>
                      </c:pt>
                      <c:pt idx="83">
                        <c:v>-1.2103297128620076</c:v>
                      </c:pt>
                      <c:pt idx="86">
                        <c:v>-8.2514387607984059</c:v>
                      </c:pt>
                      <c:pt idx="89">
                        <c:v>-25.547034473531667</c:v>
                      </c:pt>
                      <c:pt idx="92">
                        <c:v>-4.5857523332571581</c:v>
                      </c:pt>
                      <c:pt idx="95">
                        <c:v>-5.8277842684697463</c:v>
                      </c:pt>
                      <c:pt idx="98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185-4459-BAB9-AB60485C051E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 (min) or t/t'</a:t>
                </a:r>
              </a:p>
            </c:rich>
          </c:tx>
          <c:layout>
            <c:manualLayout>
              <c:xMode val="edge"/>
              <c:yMode val="edge"/>
              <c:x val="0.4845241113730302"/>
              <c:y val="0.888622356525026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 sz="1200"/>
                </a:pPr>
                <a:endParaRPr lang="en-CA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623189833950239"/>
          <c:y val="0.6870106762809336"/>
          <c:w val="0.20916883013345164"/>
          <c:h val="0.124810583339254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Cooper-</a:t>
            </a:r>
            <a:r>
              <a:rPr lang="en-US" sz="1400" baseline="0">
                <a:solidFill>
                  <a:sysClr val="windowText" lastClr="000000"/>
                </a:solidFill>
              </a:rPr>
              <a:t>Jacob &amp; </a:t>
            </a:r>
            <a:r>
              <a:rPr lang="en-US" sz="1400">
                <a:solidFill>
                  <a:sysClr val="windowText" lastClr="000000"/>
                </a:solidFill>
              </a:rPr>
              <a:t>Long Term Yield (100 Day Method):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 b="0" i="0" u="none" strike="noStrike" baseline="0">
                <a:solidFill>
                  <a:sysClr val="windowText" lastClr="000000"/>
                </a:solidFill>
                <a:effectLst/>
              </a:rPr>
              <a:t>WPID 53503, 2019-08-14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4455670861552883"/>
          <c:y val="7.58759381906189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Data'!$A$6:$A$53</c:f>
              <c:numCache>
                <c:formatCode>General</c:formatCode>
                <c:ptCount val="48"/>
                <c:pt idx="0">
                  <c:v>30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150</c:v>
                </c:pt>
                <c:pt idx="5">
                  <c:v>180</c:v>
                </c:pt>
                <c:pt idx="6">
                  <c:v>210</c:v>
                </c:pt>
                <c:pt idx="7">
                  <c:v>240</c:v>
                </c:pt>
                <c:pt idx="8">
                  <c:v>270</c:v>
                </c:pt>
                <c:pt idx="9">
                  <c:v>300</c:v>
                </c:pt>
                <c:pt idx="10">
                  <c:v>330</c:v>
                </c:pt>
                <c:pt idx="11">
                  <c:v>360</c:v>
                </c:pt>
                <c:pt idx="12">
                  <c:v>390</c:v>
                </c:pt>
                <c:pt idx="13">
                  <c:v>420</c:v>
                </c:pt>
                <c:pt idx="14">
                  <c:v>450</c:v>
                </c:pt>
                <c:pt idx="15">
                  <c:v>480</c:v>
                </c:pt>
                <c:pt idx="16">
                  <c:v>510</c:v>
                </c:pt>
                <c:pt idx="17">
                  <c:v>540</c:v>
                </c:pt>
                <c:pt idx="18">
                  <c:v>570</c:v>
                </c:pt>
                <c:pt idx="19">
                  <c:v>600</c:v>
                </c:pt>
                <c:pt idx="20">
                  <c:v>630</c:v>
                </c:pt>
                <c:pt idx="21">
                  <c:v>660</c:v>
                </c:pt>
                <c:pt idx="22">
                  <c:v>690</c:v>
                </c:pt>
                <c:pt idx="23">
                  <c:v>720</c:v>
                </c:pt>
                <c:pt idx="24">
                  <c:v>750</c:v>
                </c:pt>
                <c:pt idx="25">
                  <c:v>780</c:v>
                </c:pt>
                <c:pt idx="26">
                  <c:v>810</c:v>
                </c:pt>
                <c:pt idx="27">
                  <c:v>840</c:v>
                </c:pt>
                <c:pt idx="28">
                  <c:v>870</c:v>
                </c:pt>
                <c:pt idx="29">
                  <c:v>900</c:v>
                </c:pt>
                <c:pt idx="30">
                  <c:v>930</c:v>
                </c:pt>
                <c:pt idx="31">
                  <c:v>960</c:v>
                </c:pt>
                <c:pt idx="32">
                  <c:v>990</c:v>
                </c:pt>
                <c:pt idx="33">
                  <c:v>1020</c:v>
                </c:pt>
                <c:pt idx="34">
                  <c:v>1050</c:v>
                </c:pt>
                <c:pt idx="35">
                  <c:v>1080</c:v>
                </c:pt>
                <c:pt idx="36">
                  <c:v>1110</c:v>
                </c:pt>
                <c:pt idx="37">
                  <c:v>1140</c:v>
                </c:pt>
                <c:pt idx="38">
                  <c:v>1170</c:v>
                </c:pt>
                <c:pt idx="39">
                  <c:v>1200</c:v>
                </c:pt>
                <c:pt idx="40">
                  <c:v>1230</c:v>
                </c:pt>
                <c:pt idx="41">
                  <c:v>1260</c:v>
                </c:pt>
                <c:pt idx="42">
                  <c:v>1290</c:v>
                </c:pt>
                <c:pt idx="43">
                  <c:v>1320</c:v>
                </c:pt>
                <c:pt idx="44">
                  <c:v>1350</c:v>
                </c:pt>
                <c:pt idx="45">
                  <c:v>1380</c:v>
                </c:pt>
                <c:pt idx="46">
                  <c:v>1410</c:v>
                </c:pt>
                <c:pt idx="47">
                  <c:v>1440</c:v>
                </c:pt>
              </c:numCache>
            </c:numRef>
          </c:xVal>
          <c:yVal>
            <c:numRef>
              <c:f>'Pumped Well Data'!$I$6:$I$53</c:f>
              <c:numCache>
                <c:formatCode>0.000</c:formatCode>
                <c:ptCount val="48"/>
                <c:pt idx="0">
                  <c:v>4.1069999999999993</c:v>
                </c:pt>
                <c:pt idx="1">
                  <c:v>5.0482999999999976</c:v>
                </c:pt>
                <c:pt idx="2">
                  <c:v>5.6248999999999967</c:v>
                </c:pt>
                <c:pt idx="3">
                  <c:v>6.0765999999999991</c:v>
                </c:pt>
                <c:pt idx="4">
                  <c:v>6.4105999999999952</c:v>
                </c:pt>
                <c:pt idx="5">
                  <c:v>6.7492999999999981</c:v>
                </c:pt>
                <c:pt idx="6">
                  <c:v>7.0382999999999996</c:v>
                </c:pt>
                <c:pt idx="7">
                  <c:v>7.3634999999999948</c:v>
                </c:pt>
                <c:pt idx="8">
                  <c:v>7.6422999999999988</c:v>
                </c:pt>
                <c:pt idx="9">
                  <c:v>7.8785999999999987</c:v>
                </c:pt>
                <c:pt idx="10">
                  <c:v>8.1041999999999987</c:v>
                </c:pt>
                <c:pt idx="11">
                  <c:v>8.3120999999999938</c:v>
                </c:pt>
                <c:pt idx="12">
                  <c:v>8.5312999999999946</c:v>
                </c:pt>
                <c:pt idx="13">
                  <c:v>8.7261999999999986</c:v>
                </c:pt>
                <c:pt idx="14">
                  <c:v>8.9609999999999985</c:v>
                </c:pt>
                <c:pt idx="15">
                  <c:v>9.1026999999999987</c:v>
                </c:pt>
                <c:pt idx="16">
                  <c:v>9.3143999999999991</c:v>
                </c:pt>
                <c:pt idx="17">
                  <c:v>9.4923000000000002</c:v>
                </c:pt>
                <c:pt idx="18">
                  <c:v>9.6385999999999967</c:v>
                </c:pt>
                <c:pt idx="19">
                  <c:v>9.8429999999999964</c:v>
                </c:pt>
                <c:pt idx="20">
                  <c:v>10.039199999999994</c:v>
                </c:pt>
                <c:pt idx="21">
                  <c:v>10.2211</c:v>
                </c:pt>
                <c:pt idx="22">
                  <c:v>10.395999999999994</c:v>
                </c:pt>
                <c:pt idx="23">
                  <c:v>10.649499999999996</c:v>
                </c:pt>
                <c:pt idx="24">
                  <c:v>10.799799999999998</c:v>
                </c:pt>
                <c:pt idx="25">
                  <c:v>11.092099999999995</c:v>
                </c:pt>
                <c:pt idx="26">
                  <c:v>11.300999999999995</c:v>
                </c:pt>
                <c:pt idx="27">
                  <c:v>11.542299999999997</c:v>
                </c:pt>
                <c:pt idx="28">
                  <c:v>11.750099999999996</c:v>
                </c:pt>
                <c:pt idx="29">
                  <c:v>11.934899999999999</c:v>
                </c:pt>
                <c:pt idx="30">
                  <c:v>12.0471</c:v>
                </c:pt>
                <c:pt idx="31">
                  <c:v>12.2119</c:v>
                </c:pt>
                <c:pt idx="32">
                  <c:v>12.408899999999996</c:v>
                </c:pt>
                <c:pt idx="33">
                  <c:v>12.6265</c:v>
                </c:pt>
                <c:pt idx="34">
                  <c:v>12.849599999999995</c:v>
                </c:pt>
                <c:pt idx="35">
                  <c:v>12.954499999999996</c:v>
                </c:pt>
                <c:pt idx="36">
                  <c:v>13.150299999999994</c:v>
                </c:pt>
                <c:pt idx="37">
                  <c:v>13.308999999999997</c:v>
                </c:pt>
                <c:pt idx="38">
                  <c:v>13.427499999999995</c:v>
                </c:pt>
                <c:pt idx="39">
                  <c:v>13.563099999999999</c:v>
                </c:pt>
                <c:pt idx="40">
                  <c:v>13.714999999999996</c:v>
                </c:pt>
                <c:pt idx="41">
                  <c:v>13.822799999999994</c:v>
                </c:pt>
                <c:pt idx="42">
                  <c:v>13.9572</c:v>
                </c:pt>
                <c:pt idx="43">
                  <c:v>14.052699999999994</c:v>
                </c:pt>
                <c:pt idx="44">
                  <c:v>14.154899999999998</c:v>
                </c:pt>
                <c:pt idx="45">
                  <c:v>14.330199999999998</c:v>
                </c:pt>
                <c:pt idx="46">
                  <c:v>14.424499999999995</c:v>
                </c:pt>
                <c:pt idx="47">
                  <c:v>14.184399999999997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51-4F38-9916-B1E51AD59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Raidal Flow Regime</c:v>
                </c:tx>
                <c:spPr>
                  <a:ln w="12700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tx1"/>
                    </a:solidFill>
                    <a:ln w="9525">
                      <a:solidFill>
                        <a:schemeClr val="tx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Data'!$A$150:$A$156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Data'!$I$150:$I$156</c15:sqref>
                        </c15:formulaRef>
                      </c:ext>
                    </c:extLst>
                    <c:numCache>
                      <c:formatCode>0.000</c:formatCode>
                      <c:ptCount val="7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2E51-4F38-9916-B1E51AD59A58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  <c:max val="144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8693497841342498"/>
              <c:y val="0.906565100603467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Residual Drawdown VS log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>
                <a:solidFill>
                  <a:sysClr val="windowText" lastClr="000000"/>
                </a:solidFill>
              </a:rPr>
              <a:t>t/t': </a:t>
            </a:r>
            <a:r>
              <a:rPr lang="en-US" sz="1400" b="0" i="0" u="none" strike="noStrike" baseline="0">
                <a:solidFill>
                  <a:sysClr val="windowText" lastClr="000000"/>
                </a:solidFill>
                <a:effectLst/>
              </a:rPr>
              <a:t>WPID 53503, 2019-08-14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9851844352949597"/>
          <c:y val="7.81605428385961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Data'!$C$54:$C$108</c:f>
              <c:numCache>
                <c:formatCode>0.00</c:formatCode>
                <c:ptCount val="55"/>
                <c:pt idx="0">
                  <c:v>49</c:v>
                </c:pt>
                <c:pt idx="1">
                  <c:v>25</c:v>
                </c:pt>
                <c:pt idx="2">
                  <c:v>17</c:v>
                </c:pt>
                <c:pt idx="3">
                  <c:v>13</c:v>
                </c:pt>
                <c:pt idx="4">
                  <c:v>10.6</c:v>
                </c:pt>
                <c:pt idx="5">
                  <c:v>9</c:v>
                </c:pt>
                <c:pt idx="6">
                  <c:v>7.8571428571428568</c:v>
                </c:pt>
                <c:pt idx="7">
                  <c:v>7</c:v>
                </c:pt>
                <c:pt idx="8">
                  <c:v>6.333333333333333</c:v>
                </c:pt>
                <c:pt idx="9">
                  <c:v>5.8</c:v>
                </c:pt>
                <c:pt idx="10">
                  <c:v>5.3636363636363633</c:v>
                </c:pt>
                <c:pt idx="11">
                  <c:v>5</c:v>
                </c:pt>
                <c:pt idx="12">
                  <c:v>4.6923076923076925</c:v>
                </c:pt>
                <c:pt idx="13">
                  <c:v>4.4285714285714288</c:v>
                </c:pt>
                <c:pt idx="14">
                  <c:v>4.2</c:v>
                </c:pt>
                <c:pt idx="15">
                  <c:v>4</c:v>
                </c:pt>
                <c:pt idx="16">
                  <c:v>3.8235294117647061</c:v>
                </c:pt>
                <c:pt idx="17">
                  <c:v>3.6666666666666665</c:v>
                </c:pt>
                <c:pt idx="18">
                  <c:v>3.5263157894736841</c:v>
                </c:pt>
                <c:pt idx="19">
                  <c:v>3.4</c:v>
                </c:pt>
                <c:pt idx="20">
                  <c:v>3.2857142857142856</c:v>
                </c:pt>
                <c:pt idx="21">
                  <c:v>3.1818181818181817</c:v>
                </c:pt>
                <c:pt idx="22">
                  <c:v>3.0869565217391304</c:v>
                </c:pt>
                <c:pt idx="23">
                  <c:v>3</c:v>
                </c:pt>
                <c:pt idx="24">
                  <c:v>2.92</c:v>
                </c:pt>
                <c:pt idx="25">
                  <c:v>2.8461538461538463</c:v>
                </c:pt>
                <c:pt idx="26">
                  <c:v>2.7777777777777777</c:v>
                </c:pt>
                <c:pt idx="27">
                  <c:v>2.7142857142857144</c:v>
                </c:pt>
                <c:pt idx="28">
                  <c:v>2.6551724137931036</c:v>
                </c:pt>
                <c:pt idx="29">
                  <c:v>2.6</c:v>
                </c:pt>
                <c:pt idx="30">
                  <c:v>2.5483870967741935</c:v>
                </c:pt>
                <c:pt idx="31">
                  <c:v>2.5</c:v>
                </c:pt>
                <c:pt idx="32">
                  <c:v>2.4545454545454546</c:v>
                </c:pt>
                <c:pt idx="33">
                  <c:v>2.4117647058823528</c:v>
                </c:pt>
                <c:pt idx="34">
                  <c:v>2.3714285714285714</c:v>
                </c:pt>
                <c:pt idx="35">
                  <c:v>2.3333333333333335</c:v>
                </c:pt>
                <c:pt idx="36">
                  <c:v>2.2972972972972974</c:v>
                </c:pt>
                <c:pt idx="37">
                  <c:v>2.263157894736842</c:v>
                </c:pt>
                <c:pt idx="38">
                  <c:v>2.2307692307692308</c:v>
                </c:pt>
                <c:pt idx="39">
                  <c:v>2.2000000000000002</c:v>
                </c:pt>
                <c:pt idx="40">
                  <c:v>2.1707317073170733</c:v>
                </c:pt>
                <c:pt idx="41">
                  <c:v>2.1428571428571428</c:v>
                </c:pt>
                <c:pt idx="42">
                  <c:v>2.1162790697674421</c:v>
                </c:pt>
                <c:pt idx="43">
                  <c:v>2.0909090909090908</c:v>
                </c:pt>
                <c:pt idx="44">
                  <c:v>2.0666666666666669</c:v>
                </c:pt>
                <c:pt idx="45">
                  <c:v>2.0434782608695654</c:v>
                </c:pt>
                <c:pt idx="46">
                  <c:v>2.021276595744681</c:v>
                </c:pt>
                <c:pt idx="47">
                  <c:v>2</c:v>
                </c:pt>
                <c:pt idx="48">
                  <c:v>1.9795918367346939</c:v>
                </c:pt>
                <c:pt idx="49">
                  <c:v>1.96</c:v>
                </c:pt>
                <c:pt idx="50">
                  <c:v>1.9411764705882353</c:v>
                </c:pt>
                <c:pt idx="51">
                  <c:v>1.9230769230769231</c:v>
                </c:pt>
                <c:pt idx="52">
                  <c:v>1.9056603773584906</c:v>
                </c:pt>
                <c:pt idx="53">
                  <c:v>1.8888888888888888</c:v>
                </c:pt>
                <c:pt idx="54">
                  <c:v>1.8727272727272728</c:v>
                </c:pt>
              </c:numCache>
            </c:numRef>
          </c:xVal>
          <c:yVal>
            <c:numRef>
              <c:f>'Pumped Well Data'!$I$54:$I$108</c:f>
              <c:numCache>
                <c:formatCode>0.000</c:formatCode>
                <c:ptCount val="55"/>
                <c:pt idx="0">
                  <c:v>10.048099999999998</c:v>
                </c:pt>
                <c:pt idx="1">
                  <c:v>9.3022999999999954</c:v>
                </c:pt>
                <c:pt idx="2">
                  <c:v>8.8033000000000001</c:v>
                </c:pt>
                <c:pt idx="3">
                  <c:v>8.4298000000000002</c:v>
                </c:pt>
                <c:pt idx="4">
                  <c:v>8.1256999999999948</c:v>
                </c:pt>
                <c:pt idx="5">
                  <c:v>7.8641000000000005</c:v>
                </c:pt>
                <c:pt idx="6">
                  <c:v>7.6375999999999991</c:v>
                </c:pt>
                <c:pt idx="7">
                  <c:v>7.4388000000000005</c:v>
                </c:pt>
                <c:pt idx="8">
                  <c:v>7.2567999999999984</c:v>
                </c:pt>
                <c:pt idx="9">
                  <c:v>7.0874999999999986</c:v>
                </c:pt>
                <c:pt idx="10">
                  <c:v>6.9321999999999946</c:v>
                </c:pt>
                <c:pt idx="11">
                  <c:v>6.7907999999999973</c:v>
                </c:pt>
                <c:pt idx="12">
                  <c:v>6.6588999999999956</c:v>
                </c:pt>
                <c:pt idx="13">
                  <c:v>6.529999999999994</c:v>
                </c:pt>
                <c:pt idx="14">
                  <c:v>6.4125999999999976</c:v>
                </c:pt>
                <c:pt idx="15">
                  <c:v>6.2956999999999965</c:v>
                </c:pt>
                <c:pt idx="16">
                  <c:v>6.1836999999999946</c:v>
                </c:pt>
                <c:pt idx="17">
                  <c:v>6.0822000000000003</c:v>
                </c:pt>
                <c:pt idx="18">
                  <c:v>5.9799999999999969</c:v>
                </c:pt>
                <c:pt idx="19">
                  <c:v>5.8840000000000003</c:v>
                </c:pt>
                <c:pt idx="20">
                  <c:v>5.7890999999999977</c:v>
                </c:pt>
                <c:pt idx="21">
                  <c:v>5.7021999999999977</c:v>
                </c:pt>
                <c:pt idx="22">
                  <c:v>5.6145999999999958</c:v>
                </c:pt>
                <c:pt idx="23">
                  <c:v>5.5320999999999998</c:v>
                </c:pt>
                <c:pt idx="24">
                  <c:v>5.4508999999999972</c:v>
                </c:pt>
                <c:pt idx="25">
                  <c:v>5.3726999999999947</c:v>
                </c:pt>
                <c:pt idx="26">
                  <c:v>5.2972999999999999</c:v>
                </c:pt>
                <c:pt idx="27">
                  <c:v>5.2224999999999966</c:v>
                </c:pt>
                <c:pt idx="28">
                  <c:v>5.1526999999999958</c:v>
                </c:pt>
                <c:pt idx="29">
                  <c:v>5.0843999999999951</c:v>
                </c:pt>
                <c:pt idx="30">
                  <c:v>5.0220999999999947</c:v>
                </c:pt>
                <c:pt idx="31">
                  <c:v>4.9566999999999979</c:v>
                </c:pt>
                <c:pt idx="32">
                  <c:v>4.8953999999999951</c:v>
                </c:pt>
                <c:pt idx="33">
                  <c:v>4.832499999999996</c:v>
                </c:pt>
                <c:pt idx="34">
                  <c:v>4.7769999999999939</c:v>
                </c:pt>
                <c:pt idx="35">
                  <c:v>4.7226999999999961</c:v>
                </c:pt>
                <c:pt idx="36">
                  <c:v>4.694199999999995</c:v>
                </c:pt>
                <c:pt idx="37">
                  <c:v>4.6832999999999956</c:v>
                </c:pt>
                <c:pt idx="38">
                  <c:v>4.6357999999999961</c:v>
                </c:pt>
                <c:pt idx="39">
                  <c:v>4.625</c:v>
                </c:pt>
                <c:pt idx="40">
                  <c:v>4.5289999999999964</c:v>
                </c:pt>
                <c:pt idx="41">
                  <c:v>4.5083999999999946</c:v>
                </c:pt>
                <c:pt idx="42">
                  <c:v>4.4911999999999992</c:v>
                </c:pt>
                <c:pt idx="43">
                  <c:v>4.4431999999999974</c:v>
                </c:pt>
                <c:pt idx="44">
                  <c:v>4.3943999999999974</c:v>
                </c:pt>
                <c:pt idx="45">
                  <c:v>4.3480999999999952</c:v>
                </c:pt>
                <c:pt idx="46">
                  <c:v>4.3003999999999962</c:v>
                </c:pt>
                <c:pt idx="47">
                  <c:v>4.2550999999999988</c:v>
                </c:pt>
                <c:pt idx="48">
                  <c:v>4.2125999999999948</c:v>
                </c:pt>
                <c:pt idx="49">
                  <c:v>4.1680999999999955</c:v>
                </c:pt>
                <c:pt idx="50">
                  <c:v>4.1220999999999961</c:v>
                </c:pt>
                <c:pt idx="51">
                  <c:v>4.080999999999996</c:v>
                </c:pt>
                <c:pt idx="52">
                  <c:v>4.0409999999999968</c:v>
                </c:pt>
                <c:pt idx="53">
                  <c:v>3.9978999999999942</c:v>
                </c:pt>
                <c:pt idx="54">
                  <c:v>3.9588999999999999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D0-48E1-8A47-22BEE5101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t/t'</a:t>
                </a:r>
              </a:p>
            </c:rich>
          </c:tx>
          <c:layout>
            <c:manualLayout>
              <c:xMode val="edge"/>
              <c:yMode val="edge"/>
              <c:x val="0.54200928396006665"/>
              <c:y val="0.88813225884289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Residual 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Drawdown VS log</a:t>
            </a:r>
            <a:r>
              <a:rPr lang="en-US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</a:t>
            </a: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time: </a:t>
            </a:r>
            <a:r>
              <a:rPr lang="en-US" sz="1400" b="0" i="0" u="none" strike="noStrike" baseline="0">
                <a:effectLst/>
              </a:rPr>
              <a:t>WPID 53503, 2019-08-14</a:t>
            </a:r>
            <a:endParaRPr lang="en-US" baseline="0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Radial Flow Regime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Data'!$A$28:$A$53</c:f>
              <c:numCache>
                <c:formatCode>General</c:formatCode>
                <c:ptCount val="26"/>
                <c:pt idx="0">
                  <c:v>690</c:v>
                </c:pt>
                <c:pt idx="1">
                  <c:v>720</c:v>
                </c:pt>
                <c:pt idx="2">
                  <c:v>750</c:v>
                </c:pt>
                <c:pt idx="3">
                  <c:v>780</c:v>
                </c:pt>
                <c:pt idx="4">
                  <c:v>810</c:v>
                </c:pt>
                <c:pt idx="5">
                  <c:v>840</c:v>
                </c:pt>
                <c:pt idx="6">
                  <c:v>870</c:v>
                </c:pt>
                <c:pt idx="7">
                  <c:v>900</c:v>
                </c:pt>
                <c:pt idx="8">
                  <c:v>930</c:v>
                </c:pt>
                <c:pt idx="9">
                  <c:v>960</c:v>
                </c:pt>
                <c:pt idx="10">
                  <c:v>990</c:v>
                </c:pt>
                <c:pt idx="11">
                  <c:v>1020</c:v>
                </c:pt>
                <c:pt idx="12">
                  <c:v>1050</c:v>
                </c:pt>
                <c:pt idx="13">
                  <c:v>1080</c:v>
                </c:pt>
                <c:pt idx="14">
                  <c:v>1110</c:v>
                </c:pt>
                <c:pt idx="15">
                  <c:v>1140</c:v>
                </c:pt>
                <c:pt idx="16">
                  <c:v>1170</c:v>
                </c:pt>
                <c:pt idx="17">
                  <c:v>1200</c:v>
                </c:pt>
                <c:pt idx="18">
                  <c:v>1230</c:v>
                </c:pt>
                <c:pt idx="19">
                  <c:v>1260</c:v>
                </c:pt>
                <c:pt idx="20">
                  <c:v>1290</c:v>
                </c:pt>
                <c:pt idx="21">
                  <c:v>1320</c:v>
                </c:pt>
                <c:pt idx="22">
                  <c:v>1350</c:v>
                </c:pt>
                <c:pt idx="23">
                  <c:v>1380</c:v>
                </c:pt>
                <c:pt idx="24">
                  <c:v>1410</c:v>
                </c:pt>
                <c:pt idx="25">
                  <c:v>1440</c:v>
                </c:pt>
              </c:numCache>
            </c:numRef>
          </c:xVal>
          <c:yVal>
            <c:numRef>
              <c:f>'Pumped Well Data'!$I$28:$I$53</c:f>
              <c:numCache>
                <c:formatCode>0.000</c:formatCode>
                <c:ptCount val="26"/>
                <c:pt idx="0">
                  <c:v>10.395999999999994</c:v>
                </c:pt>
                <c:pt idx="1">
                  <c:v>10.649499999999996</c:v>
                </c:pt>
                <c:pt idx="2">
                  <c:v>10.799799999999998</c:v>
                </c:pt>
                <c:pt idx="3">
                  <c:v>11.092099999999995</c:v>
                </c:pt>
                <c:pt idx="4">
                  <c:v>11.300999999999995</c:v>
                </c:pt>
                <c:pt idx="5">
                  <c:v>11.542299999999997</c:v>
                </c:pt>
                <c:pt idx="6">
                  <c:v>11.750099999999996</c:v>
                </c:pt>
                <c:pt idx="7">
                  <c:v>11.934899999999999</c:v>
                </c:pt>
                <c:pt idx="8">
                  <c:v>12.0471</c:v>
                </c:pt>
                <c:pt idx="9">
                  <c:v>12.2119</c:v>
                </c:pt>
                <c:pt idx="10">
                  <c:v>12.408899999999996</c:v>
                </c:pt>
                <c:pt idx="11">
                  <c:v>12.6265</c:v>
                </c:pt>
                <c:pt idx="12">
                  <c:v>12.849599999999995</c:v>
                </c:pt>
                <c:pt idx="13">
                  <c:v>12.954499999999996</c:v>
                </c:pt>
                <c:pt idx="14">
                  <c:v>13.150299999999994</c:v>
                </c:pt>
                <c:pt idx="15">
                  <c:v>13.308999999999997</c:v>
                </c:pt>
                <c:pt idx="16">
                  <c:v>13.427499999999995</c:v>
                </c:pt>
                <c:pt idx="17">
                  <c:v>13.563099999999999</c:v>
                </c:pt>
                <c:pt idx="18">
                  <c:v>13.714999999999996</c:v>
                </c:pt>
                <c:pt idx="19">
                  <c:v>13.822799999999994</c:v>
                </c:pt>
                <c:pt idx="20">
                  <c:v>13.9572</c:v>
                </c:pt>
                <c:pt idx="21">
                  <c:v>14.052699999999994</c:v>
                </c:pt>
                <c:pt idx="22">
                  <c:v>14.154899999999998</c:v>
                </c:pt>
                <c:pt idx="23">
                  <c:v>14.330199999999998</c:v>
                </c:pt>
                <c:pt idx="24">
                  <c:v>14.424499999999995</c:v>
                </c:pt>
                <c:pt idx="25">
                  <c:v>14.184399999999997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AD-4600-BF0B-7533238E393B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Data'!$A$6:$A$27</c:f>
              <c:numCache>
                <c:formatCode>General</c:formatCode>
                <c:ptCount val="22"/>
                <c:pt idx="0">
                  <c:v>30</c:v>
                </c:pt>
                <c:pt idx="1">
                  <c:v>60</c:v>
                </c:pt>
                <c:pt idx="2">
                  <c:v>90</c:v>
                </c:pt>
                <c:pt idx="3">
                  <c:v>120</c:v>
                </c:pt>
                <c:pt idx="4">
                  <c:v>150</c:v>
                </c:pt>
                <c:pt idx="5">
                  <c:v>180</c:v>
                </c:pt>
                <c:pt idx="6">
                  <c:v>210</c:v>
                </c:pt>
                <c:pt idx="7">
                  <c:v>240</c:v>
                </c:pt>
                <c:pt idx="8">
                  <c:v>270</c:v>
                </c:pt>
                <c:pt idx="9">
                  <c:v>300</c:v>
                </c:pt>
                <c:pt idx="10">
                  <c:v>330</c:v>
                </c:pt>
                <c:pt idx="11">
                  <c:v>360</c:v>
                </c:pt>
                <c:pt idx="12">
                  <c:v>390</c:v>
                </c:pt>
                <c:pt idx="13">
                  <c:v>420</c:v>
                </c:pt>
                <c:pt idx="14">
                  <c:v>450</c:v>
                </c:pt>
                <c:pt idx="15">
                  <c:v>480</c:v>
                </c:pt>
                <c:pt idx="16">
                  <c:v>510</c:v>
                </c:pt>
                <c:pt idx="17">
                  <c:v>540</c:v>
                </c:pt>
                <c:pt idx="18">
                  <c:v>570</c:v>
                </c:pt>
                <c:pt idx="19">
                  <c:v>600</c:v>
                </c:pt>
                <c:pt idx="20">
                  <c:v>630</c:v>
                </c:pt>
                <c:pt idx="21">
                  <c:v>660</c:v>
                </c:pt>
              </c:numCache>
            </c:numRef>
          </c:xVal>
          <c:yVal>
            <c:numRef>
              <c:f>'Pumped Well Data'!$I$6:$I$27</c:f>
              <c:numCache>
                <c:formatCode>0.000</c:formatCode>
                <c:ptCount val="22"/>
                <c:pt idx="0">
                  <c:v>4.1069999999999993</c:v>
                </c:pt>
                <c:pt idx="1">
                  <c:v>5.0482999999999976</c:v>
                </c:pt>
                <c:pt idx="2">
                  <c:v>5.6248999999999967</c:v>
                </c:pt>
                <c:pt idx="3">
                  <c:v>6.0765999999999991</c:v>
                </c:pt>
                <c:pt idx="4">
                  <c:v>6.4105999999999952</c:v>
                </c:pt>
                <c:pt idx="5">
                  <c:v>6.7492999999999981</c:v>
                </c:pt>
                <c:pt idx="6">
                  <c:v>7.0382999999999996</c:v>
                </c:pt>
                <c:pt idx="7">
                  <c:v>7.3634999999999948</c:v>
                </c:pt>
                <c:pt idx="8">
                  <c:v>7.6422999999999988</c:v>
                </c:pt>
                <c:pt idx="9">
                  <c:v>7.8785999999999987</c:v>
                </c:pt>
                <c:pt idx="10">
                  <c:v>8.1041999999999987</c:v>
                </c:pt>
                <c:pt idx="11">
                  <c:v>8.3120999999999938</c:v>
                </c:pt>
                <c:pt idx="12">
                  <c:v>8.5312999999999946</c:v>
                </c:pt>
                <c:pt idx="13">
                  <c:v>8.7261999999999986</c:v>
                </c:pt>
                <c:pt idx="14">
                  <c:v>8.9609999999999985</c:v>
                </c:pt>
                <c:pt idx="15">
                  <c:v>9.1026999999999987</c:v>
                </c:pt>
                <c:pt idx="16">
                  <c:v>9.3143999999999991</c:v>
                </c:pt>
                <c:pt idx="17">
                  <c:v>9.4923000000000002</c:v>
                </c:pt>
                <c:pt idx="18">
                  <c:v>9.6385999999999967</c:v>
                </c:pt>
                <c:pt idx="19">
                  <c:v>9.8429999999999964</c:v>
                </c:pt>
                <c:pt idx="20">
                  <c:v>10.039199999999994</c:v>
                </c:pt>
                <c:pt idx="21">
                  <c:v>10.2211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CAD-4600-BF0B-7533238E3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66944412841258"/>
          <c:y val="0.18646468018429135"/>
          <c:w val="0.30133046608674757"/>
          <c:h val="8.4090542993309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5" Type="http://schemas.openxmlformats.org/officeDocument/2006/relationships/image" Target="../media/image3.jpeg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3</xdr:col>
      <xdr:colOff>2549035</xdr:colOff>
      <xdr:row>52</xdr:row>
      <xdr:rowOff>167858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94503A-B0FE-721B-BDFF-AAE7DE495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121446"/>
          <a:ext cx="6083613" cy="75124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602979</xdr:colOff>
      <xdr:row>4</xdr:row>
      <xdr:rowOff>87157</xdr:rowOff>
    </xdr:from>
    <xdr:to>
      <xdr:col>33</xdr:col>
      <xdr:colOff>336175</xdr:colOff>
      <xdr:row>24</xdr:row>
      <xdr:rowOff>96940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C431E9-81B3-414D-9A39-4C302B9B5B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383520</xdr:colOff>
      <xdr:row>57</xdr:row>
      <xdr:rowOff>180879</xdr:rowOff>
    </xdr:from>
    <xdr:to>
      <xdr:col>38</xdr:col>
      <xdr:colOff>46182</xdr:colOff>
      <xdr:row>91</xdr:row>
      <xdr:rowOff>23091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F79A098-CFD0-4E00-8285-6B9673EC8B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382322</xdr:colOff>
      <xdr:row>4</xdr:row>
      <xdr:rowOff>138196</xdr:rowOff>
    </xdr:from>
    <xdr:to>
      <xdr:col>43</xdr:col>
      <xdr:colOff>374105</xdr:colOff>
      <xdr:row>24</xdr:row>
      <xdr:rowOff>101715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C754E7-B59C-41F5-9FA5-6E275D4C3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38</xdr:col>
      <xdr:colOff>129343</xdr:colOff>
      <xdr:row>58</xdr:row>
      <xdr:rowOff>117720</xdr:rowOff>
    </xdr:from>
    <xdr:to>
      <xdr:col>52</xdr:col>
      <xdr:colOff>392545</xdr:colOff>
      <xdr:row>90</xdr:row>
      <xdr:rowOff>138545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F9505BF-AB30-4556-9566-DFEA5439ED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567762</xdr:colOff>
      <xdr:row>27</xdr:row>
      <xdr:rowOff>128911</xdr:rowOff>
    </xdr:from>
    <xdr:to>
      <xdr:col>36</xdr:col>
      <xdr:colOff>380999</xdr:colOff>
      <xdr:row>58</xdr:row>
      <xdr:rowOff>57727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AE8AC14-1256-4E14-BBA4-B4040F8B8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36</xdr:col>
      <xdr:colOff>414734</xdr:colOff>
      <xdr:row>27</xdr:row>
      <xdr:rowOff>83961</xdr:rowOff>
    </xdr:from>
    <xdr:to>
      <xdr:col>51</xdr:col>
      <xdr:colOff>317615</xdr:colOff>
      <xdr:row>58</xdr:row>
      <xdr:rowOff>80819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764DC0-B626-4D66-86E6-163EBC670A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oneCellAnchor>
    <xdr:from>
      <xdr:col>35</xdr:col>
      <xdr:colOff>516965</xdr:colOff>
      <xdr:row>49</xdr:row>
      <xdr:rowOff>83919</xdr:rowOff>
    </xdr:from>
    <xdr:ext cx="1283447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867349B2-1D78-E98A-1F5D-927125B21F54}"/>
            </a:ext>
          </a:extLst>
        </xdr:cNvPr>
        <xdr:cNvSpPr txBox="1"/>
      </xdr:nvSpPr>
      <xdr:spPr>
        <a:xfrm>
          <a:off x="26723789" y="9788213"/>
          <a:ext cx="12834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CA" sz="1100"/>
        </a:p>
      </xdr:txBody>
    </xdr:sp>
    <xdr:clientData/>
  </xdr:oneCellAnchor>
  <xdr:twoCellAnchor>
    <xdr:from>
      <xdr:col>44</xdr:col>
      <xdr:colOff>195448</xdr:colOff>
      <xdr:row>42</xdr:row>
      <xdr:rowOff>39585</xdr:rowOff>
    </xdr:from>
    <xdr:to>
      <xdr:col>46</xdr:col>
      <xdr:colOff>463856</xdr:colOff>
      <xdr:row>42</xdr:row>
      <xdr:rowOff>42786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510EA880-47CD-421F-9B0F-093D58C0F902}"/>
            </a:ext>
          </a:extLst>
        </xdr:cNvPr>
        <xdr:cNvCxnSpPr/>
      </xdr:nvCxnSpPr>
      <xdr:spPr>
        <a:xfrm>
          <a:off x="32118630" y="8352312"/>
          <a:ext cx="1492226" cy="3201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472041</xdr:colOff>
      <xdr:row>27</xdr:row>
      <xdr:rowOff>50766</xdr:rowOff>
    </xdr:from>
    <xdr:to>
      <xdr:col>65</xdr:col>
      <xdr:colOff>92363</xdr:colOff>
      <xdr:row>58</xdr:row>
      <xdr:rowOff>103909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6362E98-9465-493D-A189-9BA61A5F8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44</xdr:col>
      <xdr:colOff>147203</xdr:colOff>
      <xdr:row>50</xdr:row>
      <xdr:rowOff>23915</xdr:rowOff>
    </xdr:from>
    <xdr:to>
      <xdr:col>46</xdr:col>
      <xdr:colOff>439357</xdr:colOff>
      <xdr:row>50</xdr:row>
      <xdr:rowOff>26903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F69144AA-0402-4BC1-9092-CED92F89EFDB}"/>
            </a:ext>
          </a:extLst>
        </xdr:cNvPr>
        <xdr:cNvCxnSpPr/>
      </xdr:nvCxnSpPr>
      <xdr:spPr>
        <a:xfrm>
          <a:off x="32070385" y="9814460"/>
          <a:ext cx="1515972" cy="2988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44</xdr:col>
      <xdr:colOff>383813</xdr:colOff>
      <xdr:row>42</xdr:row>
      <xdr:rowOff>12904</xdr:rowOff>
    </xdr:from>
    <xdr:ext cx="1283447" cy="436786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5B7C1F3-42C2-4D34-8786-72CE4C8A8E5F}"/>
            </a:ext>
          </a:extLst>
        </xdr:cNvPr>
        <xdr:cNvSpPr txBox="1"/>
      </xdr:nvSpPr>
      <xdr:spPr>
        <a:xfrm>
          <a:off x="32306995" y="8325631"/>
          <a:ext cx="128344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CA" sz="900" baseline="0"/>
            <a:t>d</a:t>
          </a:r>
          <a:r>
            <a:rPr lang="en-CA" sz="900" strike="noStrike" baseline="30000"/>
            <a:t>2</a:t>
          </a:r>
          <a:r>
            <a:rPr lang="en-CA" sz="900" strike="noStrike" baseline="0"/>
            <a:t>s</a:t>
          </a:r>
          <a:r>
            <a:rPr lang="en-CA" sz="900" baseline="0"/>
            <a:t>/d(ln(t))</a:t>
          </a:r>
          <a:r>
            <a:rPr lang="en-CA" sz="900" strike="noStrike" baseline="30000"/>
            <a:t>2 </a:t>
          </a:r>
          <a:r>
            <a:rPr lang="en-CA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≈ </a:t>
          </a:r>
          <a:r>
            <a:rPr lang="en-CA" sz="900" baseline="0"/>
            <a:t>0.5 m</a:t>
          </a:r>
        </a:p>
        <a:p>
          <a:endParaRPr lang="en-CA" sz="1100"/>
        </a:p>
      </xdr:txBody>
    </xdr:sp>
    <xdr:clientData/>
  </xdr:oneCellAnchor>
  <xdr:twoCellAnchor>
    <xdr:from>
      <xdr:col>47</xdr:col>
      <xdr:colOff>105605</xdr:colOff>
      <xdr:row>33</xdr:row>
      <xdr:rowOff>164586</xdr:rowOff>
    </xdr:from>
    <xdr:to>
      <xdr:col>48</xdr:col>
      <xdr:colOff>73999</xdr:colOff>
      <xdr:row>33</xdr:row>
      <xdr:rowOff>171481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9A7C432D-732F-45B1-A030-01D5FB72F951}"/>
            </a:ext>
          </a:extLst>
        </xdr:cNvPr>
        <xdr:cNvCxnSpPr/>
      </xdr:nvCxnSpPr>
      <xdr:spPr>
        <a:xfrm flipV="1">
          <a:off x="33864514" y="6814768"/>
          <a:ext cx="580303" cy="689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112603</xdr:colOff>
      <xdr:row>47</xdr:row>
      <xdr:rowOff>2298</xdr:rowOff>
    </xdr:from>
    <xdr:to>
      <xdr:col>48</xdr:col>
      <xdr:colOff>134327</xdr:colOff>
      <xdr:row>47</xdr:row>
      <xdr:rowOff>2298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1AE5ED6C-57B3-4292-9778-845082D10400}"/>
            </a:ext>
          </a:extLst>
        </xdr:cNvPr>
        <xdr:cNvCxnSpPr/>
      </xdr:nvCxnSpPr>
      <xdr:spPr>
        <a:xfrm>
          <a:off x="33871512" y="9238662"/>
          <a:ext cx="633633" cy="0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0.86554</cdr:x>
      <cdr:y>1</cdr:y>
    </cdr:from>
    <cdr:to>
      <cdr:x>1</cdr:x>
      <cdr:y>1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782979F0-37EA-48F0-AB9A-45EAEBABE4AF}"/>
            </a:ext>
          </a:extLst>
        </cdr:cNvPr>
        <cdr:cNvCxnSpPr/>
      </cdr:nvCxnSpPr>
      <cdr:spPr>
        <a:xfrm xmlns:a="http://schemas.openxmlformats.org/drawingml/2006/main">
          <a:off x="31248350" y="9956800"/>
          <a:ext cx="755650" cy="0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ysClr val="windowText" lastClr="000000"/>
          </a:solidFill>
          <a:headEnd type="triangle"/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0.5196</cdr:x>
      <cdr:y>0.4344</cdr:y>
    </cdr:from>
    <cdr:to>
      <cdr:x>0.74271</cdr:x>
      <cdr:y>0.53697</cdr:y>
    </cdr:to>
    <cdr:sp macro="" textlink="">
      <cdr:nvSpPr>
        <cdr:cNvPr id="11" name="TextBox 30">
          <a:extLst xmlns:a="http://schemas.openxmlformats.org/drawingml/2006/main">
            <a:ext uri="{FF2B5EF4-FFF2-40B4-BE49-F238E27FC236}">
              <a16:creationId xmlns:a16="http://schemas.microsoft.com/office/drawing/2014/main" id="{A6E461A9-B135-8456-22B0-6545163130A0}"/>
            </a:ext>
          </a:extLst>
        </cdr:cNvPr>
        <cdr:cNvSpPr txBox="1"/>
      </cdr:nvSpPr>
      <cdr:spPr>
        <a:xfrm xmlns:a="http://schemas.openxmlformats.org/drawingml/2006/main">
          <a:off x="4721956" y="2910271"/>
          <a:ext cx="2027557" cy="68717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Linear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[30, 330]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0.51098</cdr:x>
      <cdr:y>0.68609</cdr:y>
    </cdr:from>
    <cdr:to>
      <cdr:x>0.73409</cdr:x>
      <cdr:y>0.76774</cdr:y>
    </cdr:to>
    <cdr:sp macro="" textlink="">
      <cdr:nvSpPr>
        <cdr:cNvPr id="2" name="TextBox 30">
          <a:extLst xmlns:a="http://schemas.openxmlformats.org/drawingml/2006/main">
            <a:ext uri="{FF2B5EF4-FFF2-40B4-BE49-F238E27FC236}">
              <a16:creationId xmlns:a16="http://schemas.microsoft.com/office/drawing/2014/main" id="{D1778081-F603-0D8C-E091-344FF7DA8AA9}"/>
            </a:ext>
          </a:extLst>
        </cdr:cNvPr>
        <cdr:cNvSpPr txBox="1"/>
      </cdr:nvSpPr>
      <cdr:spPr>
        <a:xfrm xmlns:a="http://schemas.openxmlformats.org/drawingml/2006/main">
          <a:off x="4643604" y="4596476"/>
          <a:ext cx="2027558" cy="54701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Linear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[30, 330]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0.65786</cdr:x>
      <cdr:y>0.17231</cdr:y>
    </cdr:from>
    <cdr:to>
      <cdr:x>0.83252</cdr:x>
      <cdr:y>0.21172</cdr:y>
    </cdr:to>
    <cdr:sp macro="" textlink="">
      <cdr:nvSpPr>
        <cdr:cNvPr id="4" name="TextBox 30">
          <a:extLst xmlns:a="http://schemas.openxmlformats.org/drawingml/2006/main">
            <a:ext uri="{FF2B5EF4-FFF2-40B4-BE49-F238E27FC236}">
              <a16:creationId xmlns:a16="http://schemas.microsoft.com/office/drawing/2014/main" id="{4DB0ECAF-B994-5FB6-96FC-CA5A4B7758D8}"/>
            </a:ext>
          </a:extLst>
        </cdr:cNvPr>
        <cdr:cNvSpPr txBox="1"/>
      </cdr:nvSpPr>
      <cdr:spPr>
        <a:xfrm xmlns:a="http://schemas.openxmlformats.org/drawingml/2006/main">
          <a:off x="5978421" y="1154396"/>
          <a:ext cx="1587258" cy="264028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[690, 1440]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0.66806</cdr:x>
      <cdr:y>0.59288</cdr:y>
    </cdr:from>
    <cdr:to>
      <cdr:x>0.84271</cdr:x>
      <cdr:y>0.70826</cdr:y>
    </cdr:to>
    <cdr:sp macro="" textlink="">
      <cdr:nvSpPr>
        <cdr:cNvPr id="6" name="TextBox 30">
          <a:extLst xmlns:a="http://schemas.openxmlformats.org/drawingml/2006/main">
            <a:ext uri="{FF2B5EF4-FFF2-40B4-BE49-F238E27FC236}">
              <a16:creationId xmlns:a16="http://schemas.microsoft.com/office/drawing/2014/main" id="{7C588EED-B2A9-5D31-E8B5-4067D1633861}"/>
            </a:ext>
          </a:extLst>
        </cdr:cNvPr>
        <cdr:cNvSpPr txBox="1"/>
      </cdr:nvSpPr>
      <cdr:spPr>
        <a:xfrm xmlns:a="http://schemas.openxmlformats.org/drawingml/2006/main">
          <a:off x="6071173" y="3972003"/>
          <a:ext cx="1587167" cy="77299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t'= [690, 1440]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0.69814</cdr:x>
      <cdr:y>0.62165</cdr:y>
    </cdr:from>
    <cdr:to>
      <cdr:x>0.90518</cdr:x>
      <cdr:y>0.73704</cdr:y>
    </cdr:to>
    <cdr:sp macro="" textlink="">
      <cdr:nvSpPr>
        <cdr:cNvPr id="8" name="TextBox 30">
          <a:extLst xmlns:a="http://schemas.openxmlformats.org/drawingml/2006/main">
            <a:ext uri="{FF2B5EF4-FFF2-40B4-BE49-F238E27FC236}">
              <a16:creationId xmlns:a16="http://schemas.microsoft.com/office/drawing/2014/main" id="{22CAC4B2-B2A0-4B1C-24B8-121F0B417D76}"/>
            </a:ext>
          </a:extLst>
        </cdr:cNvPr>
        <cdr:cNvSpPr txBox="1"/>
      </cdr:nvSpPr>
      <cdr:spPr>
        <a:xfrm xmlns:a="http://schemas.openxmlformats.org/drawingml/2006/main">
          <a:off x="6344457" y="4164741"/>
          <a:ext cx="1881518" cy="773058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0" i="1" baseline="0"/>
            <a:t>t/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t'= [3.1, 2.0]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0.78051</cdr:x>
      <cdr:y>0.45182</cdr:y>
    </cdr:from>
    <cdr:to>
      <cdr:x>0.95517</cdr:x>
      <cdr:y>0.48818</cdr:y>
    </cdr:to>
    <cdr:sp macro="" textlink="">
      <cdr:nvSpPr>
        <cdr:cNvPr id="9" name="TextBox 30">
          <a:extLst xmlns:a="http://schemas.openxmlformats.org/drawingml/2006/main">
            <a:ext uri="{FF2B5EF4-FFF2-40B4-BE49-F238E27FC236}">
              <a16:creationId xmlns:a16="http://schemas.microsoft.com/office/drawing/2014/main" id="{9FB0FD88-1405-5BFB-1CA5-51F92FF7E39E}"/>
            </a:ext>
          </a:extLst>
        </cdr:cNvPr>
        <cdr:cNvSpPr txBox="1"/>
      </cdr:nvSpPr>
      <cdr:spPr>
        <a:xfrm xmlns:a="http://schemas.openxmlformats.org/drawingml/2006/main">
          <a:off x="7061200" y="2901950"/>
          <a:ext cx="1580091" cy="23354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50</xdr:row>
      <xdr:rowOff>139700</xdr:rowOff>
    </xdr:from>
    <xdr:to>
      <xdr:col>5</xdr:col>
      <xdr:colOff>539750</xdr:colOff>
      <xdr:row>51</xdr:row>
      <xdr:rowOff>12700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100D4001-A7C7-6261-1389-06B2EE9FD574}"/>
            </a:ext>
          </a:extLst>
        </xdr:cNvPr>
        <xdr:cNvSpPr/>
      </xdr:nvSpPr>
      <xdr:spPr>
        <a:xfrm>
          <a:off x="3524250" y="9385300"/>
          <a:ext cx="63500" cy="57150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30</xdr:col>
      <xdr:colOff>287055</xdr:colOff>
      <xdr:row>65</xdr:row>
      <xdr:rowOff>165099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B4DDAC-F7BA-4366-AD8E-F5FEADDBF7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409575</xdr:colOff>
      <xdr:row>47</xdr:row>
      <xdr:rowOff>47625</xdr:rowOff>
    </xdr:from>
    <xdr:to>
      <xdr:col>29</xdr:col>
      <xdr:colOff>419100</xdr:colOff>
      <xdr:row>59</xdr:row>
      <xdr:rowOff>114300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56B80270-6DE1-7039-A8FF-B3CAB9340A53}"/>
            </a:ext>
          </a:extLst>
        </xdr:cNvPr>
        <xdr:cNvCxnSpPr/>
      </xdr:nvCxnSpPr>
      <xdr:spPr>
        <a:xfrm>
          <a:off x="15039975" y="9048750"/>
          <a:ext cx="3057525" cy="23526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130175</xdr:colOff>
      <xdr:row>57</xdr:row>
      <xdr:rowOff>182270</xdr:rowOff>
    </xdr:from>
    <xdr:to>
      <xdr:col>29</xdr:col>
      <xdr:colOff>206375</xdr:colOff>
      <xdr:row>62</xdr:row>
      <xdr:rowOff>183313</xdr:rowOff>
    </xdr:to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BB96EE4A-1A13-D612-B5A5-A40DFF69158A}"/>
            </a:ext>
          </a:extLst>
        </xdr:cNvPr>
        <xdr:cNvSpPr txBox="1"/>
      </xdr:nvSpPr>
      <xdr:spPr>
        <a:xfrm>
          <a:off x="15979775" y="11088395"/>
          <a:ext cx="1905000" cy="95354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 Drawdown = 41.5 m</a:t>
          </a:r>
          <a:endParaRPr lang="en-CA" sz="1100"/>
        </a:p>
      </xdr:txBody>
    </xdr:sp>
    <xdr:clientData/>
  </xdr:twoCellAnchor>
  <xdr:twoCellAnchor>
    <xdr:from>
      <xdr:col>29</xdr:col>
      <xdr:colOff>395654</xdr:colOff>
      <xdr:row>41</xdr:row>
      <xdr:rowOff>39077</xdr:rowOff>
    </xdr:from>
    <xdr:to>
      <xdr:col>29</xdr:col>
      <xdr:colOff>410307</xdr:colOff>
      <xdr:row>61</xdr:row>
      <xdr:rowOff>122116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DB155FA-ABC6-45A7-AC11-2DF86FB41846}"/>
            </a:ext>
          </a:extLst>
        </xdr:cNvPr>
        <xdr:cNvCxnSpPr/>
      </xdr:nvCxnSpPr>
      <xdr:spPr>
        <a:xfrm>
          <a:off x="18102385" y="7678615"/>
          <a:ext cx="14653" cy="3795347"/>
        </a:xfrm>
        <a:prstGeom prst="line">
          <a:avLst/>
        </a:prstGeom>
        <a:ln w="1905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85488</xdr:colOff>
      <xdr:row>39</xdr:row>
      <xdr:rowOff>147650</xdr:rowOff>
    </xdr:from>
    <xdr:to>
      <xdr:col>31</xdr:col>
      <xdr:colOff>362439</xdr:colOff>
      <xdr:row>44</xdr:row>
      <xdr:rowOff>148694</xdr:rowOff>
    </xdr:to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145CF609-4117-4F98-BB4F-5C016164F75B}"/>
            </a:ext>
          </a:extLst>
        </xdr:cNvPr>
        <xdr:cNvSpPr txBox="1"/>
      </xdr:nvSpPr>
      <xdr:spPr>
        <a:xfrm>
          <a:off x="17792219" y="7415958"/>
          <a:ext cx="1498105" cy="92912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Days</a:t>
          </a:r>
          <a:endParaRPr lang="en-CA" sz="1100"/>
        </a:p>
      </xdr:txBody>
    </xdr:sp>
    <xdr:clientData/>
  </xdr:twoCellAnchor>
  <xdr:twoCellAnchor>
    <xdr:from>
      <xdr:col>31</xdr:col>
      <xdr:colOff>8698</xdr:colOff>
      <xdr:row>38</xdr:row>
      <xdr:rowOff>43493</xdr:rowOff>
    </xdr:from>
    <xdr:to>
      <xdr:col>44</xdr:col>
      <xdr:colOff>173971</xdr:colOff>
      <xdr:row>65</xdr:row>
      <xdr:rowOff>130479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DED440F-86B4-40AD-9371-FA3044485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602842</xdr:colOff>
      <xdr:row>52</xdr:row>
      <xdr:rowOff>81885</xdr:rowOff>
    </xdr:from>
    <xdr:to>
      <xdr:col>36</xdr:col>
      <xdr:colOff>266699</xdr:colOff>
      <xdr:row>57</xdr:row>
      <xdr:rowOff>82930</xdr:rowOff>
    </xdr:to>
    <xdr:sp macro="" textlink="">
      <xdr:nvSpPr>
        <xdr:cNvPr id="33" name="TextBox 1">
          <a:extLst>
            <a:ext uri="{FF2B5EF4-FFF2-40B4-BE49-F238E27FC236}">
              <a16:creationId xmlns:a16="http://schemas.microsoft.com/office/drawing/2014/main" id="{1A9219F0-EC67-4904-3BAD-2EAFB4D40E3B}"/>
            </a:ext>
          </a:extLst>
        </xdr:cNvPr>
        <xdr:cNvSpPr txBox="1"/>
      </xdr:nvSpPr>
      <xdr:spPr>
        <a:xfrm>
          <a:off x="20719642" y="10035510"/>
          <a:ext cx="1492657" cy="953545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effectLst/>
              <a:latin typeface="+mn-lt"/>
              <a:ea typeface="+mn-ea"/>
              <a:cs typeface="+mn-cs"/>
            </a:rPr>
            <a:t>ds/d(log(t/t')</a:t>
          </a:r>
          <a:r>
            <a:rPr lang="en-CA" sz="1100"/>
            <a:t> = 7.5 m</a:t>
          </a:r>
        </a:p>
      </xdr:txBody>
    </xdr:sp>
    <xdr:clientData/>
  </xdr:twoCellAnchor>
  <xdr:twoCellAnchor>
    <xdr:from>
      <xdr:col>34</xdr:col>
      <xdr:colOff>301900</xdr:colOff>
      <xdr:row>48</xdr:row>
      <xdr:rowOff>149914</xdr:rowOff>
    </xdr:from>
    <xdr:to>
      <xdr:col>40</xdr:col>
      <xdr:colOff>342900</xdr:colOff>
      <xdr:row>61</xdr:row>
      <xdr:rowOff>142875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8007B7B2-C9D5-4F24-B02A-540511071CDC}"/>
            </a:ext>
          </a:extLst>
        </xdr:cNvPr>
        <xdr:cNvCxnSpPr/>
      </xdr:nvCxnSpPr>
      <xdr:spPr>
        <a:xfrm>
          <a:off x="21028300" y="9341539"/>
          <a:ext cx="3698600" cy="246946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205153</xdr:colOff>
      <xdr:row>36</xdr:row>
      <xdr:rowOff>78154</xdr:rowOff>
    </xdr:from>
    <xdr:to>
      <xdr:col>10</xdr:col>
      <xdr:colOff>234461</xdr:colOff>
      <xdr:row>63</xdr:row>
      <xdr:rowOff>128967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D930203-7055-45B2-BD44-78165037E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3</xdr:col>
      <xdr:colOff>368127</xdr:colOff>
      <xdr:row>38</xdr:row>
      <xdr:rowOff>136616</xdr:rowOff>
    </xdr:from>
    <xdr:to>
      <xdr:col>13</xdr:col>
      <xdr:colOff>352424</xdr:colOff>
      <xdr:row>72</xdr:row>
      <xdr:rowOff>125056</xdr:rowOff>
    </xdr:to>
    <xdr:pic>
      <xdr:nvPicPr>
        <xdr:cNvPr id="8" name="Picture 7" descr="Solved A pumping test was conducted in a confined aquifer | Chegg.com">
          <a:extLst>
            <a:ext uri="{FF2B5EF4-FFF2-40B4-BE49-F238E27FC236}">
              <a16:creationId xmlns:a16="http://schemas.microsoft.com/office/drawing/2014/main" id="{6239BABF-D679-4ADC-9F6A-96E36FA86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004356" y="7615812"/>
          <a:ext cx="6465440" cy="6080297"/>
        </a:xfrm>
        <a:prstGeom prst="rect">
          <a:avLst/>
        </a:prstGeom>
        <a:blipFill dpi="0" rotWithShape="1">
          <a:blip xmlns:r="http://schemas.openxmlformats.org/officeDocument/2006/relationships" r:embed="rId5">
            <a:alphaModFix amt="16000"/>
          </a:blip>
          <a:srcRect/>
          <a:tile tx="0" ty="0" sx="100000" sy="100000" flip="none" algn="tl"/>
        </a:blipFill>
      </xdr:spPr>
    </xdr:pic>
    <xdr:clientData/>
  </xdr:twoCellAnchor>
  <xdr:twoCellAnchor>
    <xdr:from>
      <xdr:col>2</xdr:col>
      <xdr:colOff>462714</xdr:colOff>
      <xdr:row>47</xdr:row>
      <xdr:rowOff>38594</xdr:rowOff>
    </xdr:from>
    <xdr:to>
      <xdr:col>7</xdr:col>
      <xdr:colOff>273541</xdr:colOff>
      <xdr:row>59</xdr:row>
      <xdr:rowOff>71600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29EC9DEC-EA11-42C7-8890-4045B6C8AB31}"/>
            </a:ext>
          </a:extLst>
        </xdr:cNvPr>
        <xdr:cNvGrpSpPr/>
      </xdr:nvGrpSpPr>
      <xdr:grpSpPr>
        <a:xfrm>
          <a:off x="1678285" y="8620165"/>
          <a:ext cx="2849756" cy="2210149"/>
          <a:chOff x="16325850" y="16014700"/>
          <a:chExt cx="2846178" cy="2295923"/>
        </a:xfrm>
      </xdr:grpSpPr>
      <xdr:cxnSp macro="">
        <xdr:nvCxnSpPr>
          <xdr:cNvPr id="10" name="Straight Connector 9">
            <a:extLst>
              <a:ext uri="{FF2B5EF4-FFF2-40B4-BE49-F238E27FC236}">
                <a16:creationId xmlns:a16="http://schemas.microsoft.com/office/drawing/2014/main" id="{312D367D-E266-380A-FC79-F7D6136A2B8C}"/>
              </a:ext>
            </a:extLst>
          </xdr:cNvPr>
          <xdr:cNvCxnSpPr/>
        </xdr:nvCxnSpPr>
        <xdr:spPr>
          <a:xfrm flipH="1">
            <a:off x="19152069" y="16030973"/>
            <a:ext cx="12700" cy="22796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Straight Connector 10">
            <a:extLst>
              <a:ext uri="{FF2B5EF4-FFF2-40B4-BE49-F238E27FC236}">
                <a16:creationId xmlns:a16="http://schemas.microsoft.com/office/drawing/2014/main" id="{2E11A909-F271-AF63-86F5-90BD91B89784}"/>
              </a:ext>
            </a:extLst>
          </xdr:cNvPr>
          <xdr:cNvCxnSpPr/>
        </xdr:nvCxnSpPr>
        <xdr:spPr>
          <a:xfrm flipH="1" flipV="1">
            <a:off x="16325850" y="16014700"/>
            <a:ext cx="2846178" cy="488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6</xdr:col>
      <xdr:colOff>398654</xdr:colOff>
      <xdr:row>45</xdr:row>
      <xdr:rowOff>181508</xdr:rowOff>
    </xdr:from>
    <xdr:ext cx="88678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9E53CE5-B789-4F67-B060-522C04B594AE}"/>
            </a:ext>
          </a:extLst>
        </xdr:cNvPr>
        <xdr:cNvSpPr txBox="1"/>
      </xdr:nvSpPr>
      <xdr:spPr>
        <a:xfrm>
          <a:off x="4032808" y="8583046"/>
          <a:ext cx="886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100"/>
            <a:t>Match</a:t>
          </a:r>
          <a:r>
            <a:rPr lang="en-CA" sz="1100" baseline="0"/>
            <a:t> Point</a:t>
          </a:r>
          <a:endParaRPr lang="en-CA" sz="1100"/>
        </a:p>
      </xdr:txBody>
    </xdr:sp>
    <xdr:clientData/>
  </xdr:oneCellAnchor>
  <xdr:twoCellAnchor>
    <xdr:from>
      <xdr:col>7</xdr:col>
      <xdr:colOff>214922</xdr:colOff>
      <xdr:row>47</xdr:row>
      <xdr:rowOff>19538</xdr:rowOff>
    </xdr:from>
    <xdr:to>
      <xdr:col>7</xdr:col>
      <xdr:colOff>278422</xdr:colOff>
      <xdr:row>47</xdr:row>
      <xdr:rowOff>73967</xdr:rowOff>
    </xdr:to>
    <xdr:sp macro="" textlink="">
      <xdr:nvSpPr>
        <xdr:cNvPr id="13" name="Flowchart: Connector 12">
          <a:extLst>
            <a:ext uri="{FF2B5EF4-FFF2-40B4-BE49-F238E27FC236}">
              <a16:creationId xmlns:a16="http://schemas.microsoft.com/office/drawing/2014/main" id="{3748D137-4E71-43D4-9EE9-20D29943F179}"/>
            </a:ext>
          </a:extLst>
        </xdr:cNvPr>
        <xdr:cNvSpPr/>
      </xdr:nvSpPr>
      <xdr:spPr>
        <a:xfrm>
          <a:off x="4454768" y="8792307"/>
          <a:ext cx="63500" cy="54429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25</xdr:col>
      <xdr:colOff>168954</xdr:colOff>
      <xdr:row>47</xdr:row>
      <xdr:rowOff>7157</xdr:rowOff>
    </xdr:from>
    <xdr:to>
      <xdr:col>27</xdr:col>
      <xdr:colOff>440409</xdr:colOff>
      <xdr:row>52</xdr:row>
      <xdr:rowOff>8200</xdr:rowOff>
    </xdr:to>
    <xdr:sp macro="" textlink="">
      <xdr:nvSpPr>
        <xdr:cNvPr id="14" name="TextBox 1">
          <a:extLst>
            <a:ext uri="{FF2B5EF4-FFF2-40B4-BE49-F238E27FC236}">
              <a16:creationId xmlns:a16="http://schemas.microsoft.com/office/drawing/2014/main" id="{E22069EA-DDCA-4542-8BA2-9C84B4F20CF9}"/>
            </a:ext>
          </a:extLst>
        </xdr:cNvPr>
        <xdr:cNvSpPr txBox="1"/>
      </xdr:nvSpPr>
      <xdr:spPr>
        <a:xfrm>
          <a:off x="15408954" y="9008282"/>
          <a:ext cx="1490655" cy="953543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effectLst/>
              <a:latin typeface="+mn-lt"/>
              <a:ea typeface="+mn-ea"/>
              <a:cs typeface="+mn-cs"/>
            </a:rPr>
            <a:t>ds/d(log(t)) = </a:t>
          </a:r>
          <a:r>
            <a:rPr lang="en-CA" sz="1100"/>
            <a:t>13.5 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1"/>
  <sheetViews>
    <sheetView topLeftCell="A4" zoomScale="83" workbookViewId="0">
      <selection activeCell="E6" sqref="E6"/>
    </sheetView>
  </sheetViews>
  <sheetFormatPr defaultRowHeight="14.5"/>
  <cols>
    <col min="1" max="1" width="32.453125" customWidth="1"/>
    <col min="3" max="3" width="9.453125" customWidth="1"/>
    <col min="4" max="4" width="63.1796875" bestFit="1" customWidth="1"/>
    <col min="5" max="5" width="10.453125" bestFit="1" customWidth="1"/>
    <col min="7" max="7" width="23.7265625" customWidth="1"/>
    <col min="8" max="8" width="44.54296875" customWidth="1"/>
  </cols>
  <sheetData>
    <row r="1" spans="1:8">
      <c r="A1" s="1" t="s">
        <v>13</v>
      </c>
    </row>
    <row r="3" spans="1:8">
      <c r="A3" s="2" t="s">
        <v>0</v>
      </c>
      <c r="D3" s="2" t="s">
        <v>4</v>
      </c>
      <c r="G3" s="2" t="s">
        <v>7</v>
      </c>
    </row>
    <row r="4" spans="1:8">
      <c r="A4" t="s">
        <v>3</v>
      </c>
      <c r="B4" s="3" t="s">
        <v>93</v>
      </c>
      <c r="D4" t="s">
        <v>16</v>
      </c>
      <c r="E4" s="4">
        <v>43767</v>
      </c>
      <c r="G4" t="s">
        <v>8</v>
      </c>
      <c r="H4" s="3">
        <v>208</v>
      </c>
    </row>
    <row r="5" spans="1:8">
      <c r="A5" t="s">
        <v>1</v>
      </c>
      <c r="B5" s="3">
        <v>53503</v>
      </c>
      <c r="D5" t="s">
        <v>5</v>
      </c>
      <c r="E5" s="3" t="s">
        <v>31</v>
      </c>
      <c r="G5" t="s">
        <v>71</v>
      </c>
      <c r="H5" s="3" t="s">
        <v>91</v>
      </c>
    </row>
    <row r="6" spans="1:8" ht="72.650000000000006" customHeight="1">
      <c r="A6" t="s">
        <v>2</v>
      </c>
      <c r="B6" s="3">
        <v>119110</v>
      </c>
      <c r="D6" t="s">
        <v>15</v>
      </c>
      <c r="E6" s="3">
        <v>29.69</v>
      </c>
      <c r="G6" t="s">
        <v>24</v>
      </c>
      <c r="H6" s="7" t="s">
        <v>90</v>
      </c>
    </row>
    <row r="7" spans="1:8" ht="29">
      <c r="A7" t="s">
        <v>14</v>
      </c>
      <c r="B7" s="3" t="s">
        <v>73</v>
      </c>
      <c r="D7" t="s">
        <v>22</v>
      </c>
      <c r="E7" s="3"/>
      <c r="G7" s="36" t="s">
        <v>72</v>
      </c>
      <c r="H7" s="3">
        <v>131</v>
      </c>
    </row>
    <row r="8" spans="1:8">
      <c r="A8" t="s">
        <v>25</v>
      </c>
      <c r="B8" s="3"/>
      <c r="D8" t="s">
        <v>6</v>
      </c>
      <c r="E8" s="3" t="s">
        <v>89</v>
      </c>
    </row>
    <row r="9" spans="1:8">
      <c r="A9" t="s">
        <v>28</v>
      </c>
      <c r="B9" s="3">
        <v>250</v>
      </c>
      <c r="D9" t="s">
        <v>26</v>
      </c>
      <c r="E9" s="3" t="s">
        <v>70</v>
      </c>
    </row>
    <row r="10" spans="1:8">
      <c r="B10" s="3"/>
      <c r="E10" s="3"/>
    </row>
    <row r="11" spans="1:8">
      <c r="B11" s="3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S211"/>
  <sheetViews>
    <sheetView tabSelected="1" zoomScale="25" zoomScaleNormal="25" workbookViewId="0">
      <pane ySplit="4" topLeftCell="A5" activePane="bottomLeft" state="frozen"/>
      <selection pane="bottomLeft" activeCell="BC88" sqref="BC88"/>
    </sheetView>
  </sheetViews>
  <sheetFormatPr defaultRowHeight="14.5"/>
  <cols>
    <col min="1" max="1" width="10.1796875" bestFit="1" customWidth="1"/>
    <col min="2" max="2" width="10.81640625" bestFit="1" customWidth="1"/>
    <col min="3" max="3" width="9.81640625" customWidth="1"/>
    <col min="4" max="4" width="10.1796875" bestFit="1" customWidth="1"/>
    <col min="5" max="6" width="10.81640625" customWidth="1"/>
    <col min="7" max="8" width="14.453125" bestFit="1" customWidth="1"/>
    <col min="9" max="9" width="13.54296875" style="11" bestFit="1" customWidth="1"/>
    <col min="10" max="10" width="13.54296875" customWidth="1"/>
    <col min="11" max="15" width="8.81640625"/>
    <col min="16" max="16" width="18.26953125" customWidth="1"/>
    <col min="17" max="17" width="12.453125" bestFit="1" customWidth="1"/>
    <col min="22" max="22" width="23.54296875" customWidth="1"/>
    <col min="23" max="23" width="21.7265625" customWidth="1"/>
  </cols>
  <sheetData>
    <row r="1" spans="1:38">
      <c r="A1" s="1" t="s">
        <v>11</v>
      </c>
    </row>
    <row r="2" spans="1:38">
      <c r="A2" s="12" t="s">
        <v>54</v>
      </c>
      <c r="B2" s="46">
        <v>53503</v>
      </c>
      <c r="C2" s="12" t="s">
        <v>12</v>
      </c>
      <c r="D2" s="46">
        <v>30.91</v>
      </c>
      <c r="F2" s="12" t="s">
        <v>27</v>
      </c>
      <c r="I2" s="47">
        <v>362.9</v>
      </c>
    </row>
    <row r="3" spans="1:38">
      <c r="R3" s="13" t="s">
        <v>88</v>
      </c>
    </row>
    <row r="4" spans="1:38" s="17" customFormat="1" ht="58.75" customHeight="1">
      <c r="A4" s="37" t="s">
        <v>17</v>
      </c>
      <c r="B4" s="37" t="s">
        <v>18</v>
      </c>
      <c r="C4" s="38" t="s">
        <v>9</v>
      </c>
      <c r="D4" s="39" t="s">
        <v>19</v>
      </c>
      <c r="E4" s="40" t="s">
        <v>21</v>
      </c>
      <c r="F4" s="40" t="s">
        <v>23</v>
      </c>
      <c r="G4" s="12" t="s">
        <v>20</v>
      </c>
      <c r="H4" s="12" t="s">
        <v>10</v>
      </c>
      <c r="I4" s="40" t="s">
        <v>30</v>
      </c>
      <c r="J4" s="41" t="s">
        <v>29</v>
      </c>
      <c r="K4" s="14" t="s">
        <v>85</v>
      </c>
      <c r="L4" s="14" t="s">
        <v>75</v>
      </c>
      <c r="M4" s="15" t="s">
        <v>76</v>
      </c>
      <c r="N4" s="14" t="s">
        <v>74</v>
      </c>
      <c r="O4" s="14" t="s">
        <v>77</v>
      </c>
      <c r="P4" s="16" t="s">
        <v>84</v>
      </c>
      <c r="Q4" s="6"/>
      <c r="R4" s="14" t="s">
        <v>75</v>
      </c>
      <c r="S4" s="15" t="s">
        <v>76</v>
      </c>
      <c r="T4" s="14" t="s">
        <v>74</v>
      </c>
      <c r="U4" s="14" t="s">
        <v>77</v>
      </c>
      <c r="V4" s="16" t="s">
        <v>82</v>
      </c>
      <c r="W4" s="14" t="s">
        <v>81</v>
      </c>
      <c r="AE4" s="13"/>
      <c r="AG4" s="13"/>
      <c r="AH4" s="13"/>
      <c r="AI4" s="13"/>
      <c r="AJ4" s="13"/>
      <c r="AK4" s="13"/>
      <c r="AL4" s="13"/>
    </row>
    <row r="5" spans="1:38">
      <c r="A5" s="61">
        <v>0</v>
      </c>
      <c r="B5" s="61" t="s">
        <v>47</v>
      </c>
      <c r="C5" s="61" t="s">
        <v>47</v>
      </c>
      <c r="D5" s="62">
        <v>66.569999999999993</v>
      </c>
      <c r="E5" s="62">
        <v>4.2</v>
      </c>
      <c r="F5" s="63">
        <v>362.9</v>
      </c>
      <c r="G5" s="64">
        <f>H5*3.28947</f>
        <v>101.67916243499999</v>
      </c>
      <c r="H5" s="64">
        <v>30.910499999999999</v>
      </c>
      <c r="I5" s="64">
        <v>0</v>
      </c>
      <c r="J5" s="65">
        <f>I5</f>
        <v>0</v>
      </c>
      <c r="K5" s="5" t="e">
        <f t="shared" ref="K5:K36" si="0">LN(A5)</f>
        <v>#NUM!</v>
      </c>
      <c r="L5" s="5" t="e">
        <f>K5-K4</f>
        <v>#NUM!</v>
      </c>
      <c r="M5" s="5" t="e">
        <f>K6-K5</f>
        <v>#NUM!</v>
      </c>
      <c r="N5" s="5" t="e">
        <f t="shared" ref="N5:N36" si="1">I5-I4</f>
        <v>#VALUE!</v>
      </c>
      <c r="O5" s="5">
        <f t="shared" ref="O5:O36" si="2">I6-I5</f>
        <v>4.1069999999999993</v>
      </c>
      <c r="P5" s="9" t="e">
        <f t="shared" ref="P5:P69" si="3">(((N5/L5)*M5)+((O5/M5)*L5))/(L5+M5)</f>
        <v>#VALUE!</v>
      </c>
      <c r="Q5" s="9"/>
      <c r="R5" s="9"/>
      <c r="T5" s="8"/>
    </row>
    <row r="6" spans="1:38">
      <c r="A6" s="61">
        <v>30</v>
      </c>
      <c r="B6" s="61" t="s">
        <v>47</v>
      </c>
      <c r="C6" s="61" t="s">
        <v>47</v>
      </c>
      <c r="D6" s="62">
        <v>66.569999999999993</v>
      </c>
      <c r="E6" s="62">
        <v>4.2</v>
      </c>
      <c r="F6" s="63">
        <v>362.9</v>
      </c>
      <c r="G6" s="64">
        <f t="shared" ref="G6:G69" si="4">H6*3.28947</f>
        <v>115.189015725</v>
      </c>
      <c r="H6" s="64">
        <v>35.017499999999998</v>
      </c>
      <c r="I6" s="64">
        <v>4.1069999999999993</v>
      </c>
      <c r="J6" s="65">
        <f t="shared" ref="J6:J53" si="5">I6</f>
        <v>4.1069999999999993</v>
      </c>
      <c r="K6" s="5">
        <f t="shared" si="0"/>
        <v>3.4011973816621555</v>
      </c>
      <c r="L6" s="5" t="e">
        <f t="shared" ref="L6:L69" si="6">K6-K5</f>
        <v>#NUM!</v>
      </c>
      <c r="M6" s="5">
        <f t="shared" ref="M6:M69" si="7">K7-K6</f>
        <v>0.69314718055994495</v>
      </c>
      <c r="N6" s="5">
        <f t="shared" si="1"/>
        <v>4.1069999999999993</v>
      </c>
      <c r="O6" s="5">
        <f t="shared" si="2"/>
        <v>0.94129999999999825</v>
      </c>
      <c r="P6" s="9" t="e">
        <f t="shared" si="3"/>
        <v>#NUM!</v>
      </c>
      <c r="Q6" s="9"/>
      <c r="R6" s="5"/>
      <c r="S6" s="8"/>
      <c r="T6" s="10"/>
      <c r="U6" s="8"/>
    </row>
    <row r="7" spans="1:38">
      <c r="A7" s="61">
        <v>60</v>
      </c>
      <c r="B7" s="61" t="s">
        <v>47</v>
      </c>
      <c r="C7" s="61" t="s">
        <v>47</v>
      </c>
      <c r="D7" s="62">
        <v>66.569999999999993</v>
      </c>
      <c r="E7" s="62">
        <v>4.2</v>
      </c>
      <c r="F7" s="63">
        <v>362.9</v>
      </c>
      <c r="G7" s="64">
        <f t="shared" si="4"/>
        <v>118.285393836</v>
      </c>
      <c r="H7" s="64">
        <v>35.958799999999997</v>
      </c>
      <c r="I7" s="64">
        <v>5.0482999999999976</v>
      </c>
      <c r="J7" s="65">
        <f t="shared" si="5"/>
        <v>5.0482999999999976</v>
      </c>
      <c r="K7" s="5">
        <f t="shared" si="0"/>
        <v>4.0943445622221004</v>
      </c>
      <c r="L7" s="5">
        <f t="shared" si="6"/>
        <v>0.69314718055994495</v>
      </c>
      <c r="M7" s="5">
        <f t="shared" si="7"/>
        <v>0.40546510810816461</v>
      </c>
      <c r="N7" s="5">
        <f t="shared" si="1"/>
        <v>0.94129999999999825</v>
      </c>
      <c r="O7" s="5">
        <f t="shared" si="2"/>
        <v>0.57659999999999911</v>
      </c>
      <c r="P7" s="9">
        <f t="shared" si="3"/>
        <v>1.3984272962981528</v>
      </c>
      <c r="Q7" s="9"/>
      <c r="R7" s="5">
        <f>K10-K7</f>
        <v>0.91629073187415511</v>
      </c>
      <c r="S7" s="8">
        <f>K13-K10</f>
        <v>0.47000362924573569</v>
      </c>
      <c r="T7" s="10">
        <f>I10-I7</f>
        <v>1.3622999999999976</v>
      </c>
      <c r="U7" s="8">
        <f>I13-I10</f>
        <v>0.95289999999999964</v>
      </c>
      <c r="V7">
        <f>(((T7/R7)*S7)+((U7/S7)*R7))/(R7+S7)</f>
        <v>1.8441225624918074</v>
      </c>
      <c r="W7">
        <f>(V10-V7)/(K10-K7)</f>
        <v>0.39424529257920271</v>
      </c>
    </row>
    <row r="8" spans="1:38">
      <c r="A8" s="61">
        <v>90</v>
      </c>
      <c r="B8" s="61" t="s">
        <v>47</v>
      </c>
      <c r="C8" s="61" t="s">
        <v>47</v>
      </c>
      <c r="D8" s="62">
        <v>66.569999999999993</v>
      </c>
      <c r="E8" s="62">
        <v>4.2</v>
      </c>
      <c r="F8" s="63">
        <v>362.9</v>
      </c>
      <c r="G8" s="64">
        <f t="shared" si="4"/>
        <v>120.18210223799998</v>
      </c>
      <c r="H8" s="64">
        <v>36.535399999999996</v>
      </c>
      <c r="I8" s="64">
        <v>5.6248999999999967</v>
      </c>
      <c r="J8" s="65">
        <f t="shared" si="5"/>
        <v>5.6248999999999967</v>
      </c>
      <c r="K8" s="5">
        <f t="shared" si="0"/>
        <v>4.499809670330265</v>
      </c>
      <c r="L8" s="5">
        <f t="shared" si="6"/>
        <v>0.40546510810816461</v>
      </c>
      <c r="M8" s="5">
        <f t="shared" si="7"/>
        <v>0.28768207245178079</v>
      </c>
      <c r="N8" s="5">
        <f t="shared" si="1"/>
        <v>0.57659999999999911</v>
      </c>
      <c r="O8" s="5">
        <f t="shared" si="2"/>
        <v>0.45170000000000243</v>
      </c>
      <c r="P8" s="9">
        <f t="shared" si="3"/>
        <v>1.5086833405566564</v>
      </c>
      <c r="Q8" s="9"/>
      <c r="R8" s="9"/>
      <c r="U8" s="8"/>
    </row>
    <row r="9" spans="1:38">
      <c r="A9" s="61">
        <v>120</v>
      </c>
      <c r="B9" s="61" t="s">
        <v>47</v>
      </c>
      <c r="C9" s="61" t="s">
        <v>47</v>
      </c>
      <c r="D9" s="62">
        <v>66.569999999999993</v>
      </c>
      <c r="E9" s="62">
        <v>4.2</v>
      </c>
      <c r="F9" s="63">
        <v>362.9</v>
      </c>
      <c r="G9" s="64">
        <f t="shared" si="4"/>
        <v>121.66795583699999</v>
      </c>
      <c r="H9" s="64">
        <v>36.987099999999998</v>
      </c>
      <c r="I9" s="64">
        <v>6.0765999999999991</v>
      </c>
      <c r="J9" s="65">
        <f t="shared" si="5"/>
        <v>6.0765999999999991</v>
      </c>
      <c r="K9" s="5">
        <f t="shared" si="0"/>
        <v>4.7874917427820458</v>
      </c>
      <c r="L9" s="5">
        <f t="shared" si="6"/>
        <v>0.28768207245178079</v>
      </c>
      <c r="M9" s="5">
        <f t="shared" si="7"/>
        <v>0.22314355131420971</v>
      </c>
      <c r="N9" s="5">
        <f t="shared" si="1"/>
        <v>0.45170000000000243</v>
      </c>
      <c r="O9" s="5">
        <f t="shared" si="2"/>
        <v>0.33399999999999608</v>
      </c>
      <c r="P9" s="9">
        <f t="shared" si="3"/>
        <v>1.528832140041831</v>
      </c>
      <c r="Q9" s="9"/>
      <c r="R9" s="5"/>
      <c r="S9" s="8"/>
      <c r="T9" s="10"/>
      <c r="U9" s="8"/>
    </row>
    <row r="10" spans="1:38">
      <c r="A10" s="61">
        <v>150</v>
      </c>
      <c r="B10" s="61" t="s">
        <v>47</v>
      </c>
      <c r="C10" s="61" t="s">
        <v>47</v>
      </c>
      <c r="D10" s="62">
        <v>66.569999999999993</v>
      </c>
      <c r="E10" s="62">
        <v>4.2</v>
      </c>
      <c r="F10" s="63">
        <v>362.9</v>
      </c>
      <c r="G10" s="64">
        <f t="shared" si="4"/>
        <v>122.76663881699999</v>
      </c>
      <c r="H10" s="64">
        <v>37.321099999999994</v>
      </c>
      <c r="I10" s="64">
        <v>6.4105999999999952</v>
      </c>
      <c r="J10" s="65">
        <f t="shared" si="5"/>
        <v>6.4105999999999952</v>
      </c>
      <c r="K10" s="5">
        <f t="shared" si="0"/>
        <v>5.0106352940962555</v>
      </c>
      <c r="L10" s="5">
        <f t="shared" si="6"/>
        <v>0.22314355131420971</v>
      </c>
      <c r="M10" s="5">
        <f t="shared" si="7"/>
        <v>0.1823215567939549</v>
      </c>
      <c r="N10" s="5">
        <f t="shared" si="1"/>
        <v>0.33399999999999608</v>
      </c>
      <c r="O10" s="5">
        <f t="shared" si="2"/>
        <v>0.33870000000000289</v>
      </c>
      <c r="P10" s="9">
        <f t="shared" si="3"/>
        <v>1.6954188029813084</v>
      </c>
      <c r="Q10" s="9"/>
      <c r="R10" s="5">
        <f>K13-K10</f>
        <v>0.47000362924573569</v>
      </c>
      <c r="S10" s="8">
        <f>K16-K13</f>
        <v>0.31845373111853448</v>
      </c>
      <c r="T10" s="10">
        <f>I13-I10</f>
        <v>0.95289999999999964</v>
      </c>
      <c r="U10" s="8">
        <f>I16-I13</f>
        <v>0.74070000000000391</v>
      </c>
      <c r="V10">
        <f>(((T10/R10)*S10)+((U10/S10)*R10))/(R10+S10)</f>
        <v>2.2053658701671455</v>
      </c>
      <c r="W10">
        <f>(V13-V10)/(K13-K10)</f>
        <v>0.56313546701031958</v>
      </c>
    </row>
    <row r="11" spans="1:38">
      <c r="A11" s="61">
        <v>180</v>
      </c>
      <c r="B11" s="61" t="s">
        <v>47</v>
      </c>
      <c r="C11" s="61" t="s">
        <v>47</v>
      </c>
      <c r="D11" s="62">
        <v>66.569999999999993</v>
      </c>
      <c r="E11" s="62">
        <v>4.2</v>
      </c>
      <c r="F11" s="63">
        <v>362.9</v>
      </c>
      <c r="G11" s="64">
        <f t="shared" si="4"/>
        <v>123.880782306</v>
      </c>
      <c r="H11" s="64">
        <v>37.659799999999997</v>
      </c>
      <c r="I11" s="64">
        <v>6.7492999999999981</v>
      </c>
      <c r="J11" s="65">
        <f t="shared" si="5"/>
        <v>6.7492999999999981</v>
      </c>
      <c r="K11" s="5">
        <f t="shared" si="0"/>
        <v>5.1929568508902104</v>
      </c>
      <c r="L11" s="5">
        <f t="shared" si="6"/>
        <v>0.1823215567939549</v>
      </c>
      <c r="M11" s="5">
        <f t="shared" si="7"/>
        <v>0.15415067982725805</v>
      </c>
      <c r="N11" s="5">
        <f t="shared" si="1"/>
        <v>0.33870000000000289</v>
      </c>
      <c r="O11" s="5">
        <f t="shared" si="2"/>
        <v>0.28900000000000148</v>
      </c>
      <c r="P11" s="9">
        <f t="shared" si="3"/>
        <v>1.8669630113451157</v>
      </c>
      <c r="Q11" s="9"/>
      <c r="R11" s="9"/>
      <c r="U11" s="8"/>
    </row>
    <row r="12" spans="1:38">
      <c r="A12" s="61">
        <v>210</v>
      </c>
      <c r="B12" s="61" t="s">
        <v>47</v>
      </c>
      <c r="C12" s="61" t="s">
        <v>47</v>
      </c>
      <c r="D12" s="62">
        <v>66.569999999999993</v>
      </c>
      <c r="E12" s="62">
        <v>4.2</v>
      </c>
      <c r="F12" s="63">
        <v>362.9</v>
      </c>
      <c r="G12" s="64">
        <f t="shared" si="4"/>
        <v>124.831439136</v>
      </c>
      <c r="H12" s="64">
        <v>37.948799999999999</v>
      </c>
      <c r="I12" s="64">
        <v>7.0382999999999996</v>
      </c>
      <c r="J12" s="65">
        <f t="shared" si="5"/>
        <v>7.0382999999999996</v>
      </c>
      <c r="K12" s="5">
        <f t="shared" si="0"/>
        <v>5.3471075307174685</v>
      </c>
      <c r="L12" s="5">
        <f t="shared" si="6"/>
        <v>0.15415067982725805</v>
      </c>
      <c r="M12" s="5">
        <f t="shared" si="7"/>
        <v>0.13353139262452274</v>
      </c>
      <c r="N12" s="5">
        <f t="shared" si="1"/>
        <v>0.28900000000000148</v>
      </c>
      <c r="O12" s="5">
        <f t="shared" si="2"/>
        <v>0.32519999999999527</v>
      </c>
      <c r="P12" s="9">
        <f t="shared" si="3"/>
        <v>2.1751756385236138</v>
      </c>
      <c r="Q12" s="9"/>
      <c r="R12" s="5"/>
      <c r="S12" s="8"/>
      <c r="T12" s="10"/>
      <c r="U12" s="8"/>
    </row>
    <row r="13" spans="1:38">
      <c r="A13" s="61">
        <v>240</v>
      </c>
      <c r="B13" s="61" t="s">
        <v>47</v>
      </c>
      <c r="C13" s="61" t="s">
        <v>47</v>
      </c>
      <c r="D13" s="62">
        <v>66.569999999999993</v>
      </c>
      <c r="E13" s="62">
        <v>4.2</v>
      </c>
      <c r="F13" s="63">
        <v>362.9</v>
      </c>
      <c r="G13" s="64">
        <f t="shared" si="4"/>
        <v>125.90117477999999</v>
      </c>
      <c r="H13" s="64">
        <v>38.273999999999994</v>
      </c>
      <c r="I13" s="64">
        <v>7.3634999999999948</v>
      </c>
      <c r="J13" s="65">
        <f t="shared" si="5"/>
        <v>7.3634999999999948</v>
      </c>
      <c r="K13" s="5">
        <f t="shared" si="0"/>
        <v>5.4806389233419912</v>
      </c>
      <c r="L13" s="5">
        <f t="shared" si="6"/>
        <v>0.13353139262452274</v>
      </c>
      <c r="M13" s="5">
        <f t="shared" si="7"/>
        <v>0.11778303565638382</v>
      </c>
      <c r="N13" s="5">
        <f t="shared" si="1"/>
        <v>0.32519999999999527</v>
      </c>
      <c r="O13" s="5">
        <f t="shared" si="2"/>
        <v>0.27880000000000393</v>
      </c>
      <c r="P13" s="9">
        <f t="shared" si="3"/>
        <v>2.3990827115828832</v>
      </c>
      <c r="Q13" s="9"/>
      <c r="R13" s="5">
        <f>K16-K13</f>
        <v>0.31845373111853448</v>
      </c>
      <c r="S13" s="8">
        <f>K19-K16</f>
        <v>0.24116205681688818</v>
      </c>
      <c r="T13" s="10">
        <f>I16-I13</f>
        <v>0.74070000000000391</v>
      </c>
      <c r="U13" s="8">
        <f>I19-I16</f>
        <v>0.62199999999999989</v>
      </c>
      <c r="V13">
        <f>(((T13/R13)*S13)+((U13/S13)*R13))/(R13+S13)</f>
        <v>2.4700415834189879</v>
      </c>
      <c r="W13">
        <f>(V16-V13)/(K16-K13)</f>
        <v>1.1261390075147106</v>
      </c>
    </row>
    <row r="14" spans="1:38">
      <c r="A14" s="61">
        <v>270</v>
      </c>
      <c r="B14" s="61" t="s">
        <v>47</v>
      </c>
      <c r="C14" s="61" t="s">
        <v>47</v>
      </c>
      <c r="D14" s="62">
        <v>66.569999999999993</v>
      </c>
      <c r="E14" s="62">
        <v>4.2</v>
      </c>
      <c r="F14" s="63">
        <v>362.9</v>
      </c>
      <c r="G14" s="64">
        <f t="shared" si="4"/>
        <v>126.81827901599999</v>
      </c>
      <c r="H14" s="64">
        <v>38.552799999999998</v>
      </c>
      <c r="I14" s="64">
        <v>7.6422999999999988</v>
      </c>
      <c r="J14" s="65">
        <f t="shared" si="5"/>
        <v>7.6422999999999988</v>
      </c>
      <c r="K14" s="5">
        <f t="shared" si="0"/>
        <v>5.598421958998375</v>
      </c>
      <c r="L14" s="5">
        <f t="shared" si="6"/>
        <v>0.11778303565638382</v>
      </c>
      <c r="M14" s="5">
        <f t="shared" si="7"/>
        <v>0.10536051565782589</v>
      </c>
      <c r="N14" s="5">
        <f t="shared" si="1"/>
        <v>0.27880000000000393</v>
      </c>
      <c r="O14" s="5">
        <f t="shared" si="2"/>
        <v>0.23629999999999995</v>
      </c>
      <c r="P14" s="9">
        <f t="shared" si="3"/>
        <v>2.3014602969356757</v>
      </c>
      <c r="Q14" s="9"/>
      <c r="R14" s="9"/>
      <c r="U14" s="8"/>
    </row>
    <row r="15" spans="1:38">
      <c r="A15" s="61">
        <v>300</v>
      </c>
      <c r="B15" s="61" t="s">
        <v>47</v>
      </c>
      <c r="C15" s="61" t="s">
        <v>47</v>
      </c>
      <c r="D15" s="62">
        <v>66.569999999999993</v>
      </c>
      <c r="E15" s="62">
        <v>4.2</v>
      </c>
      <c r="F15" s="63">
        <v>362.9</v>
      </c>
      <c r="G15" s="64">
        <f t="shared" si="4"/>
        <v>127.595580777</v>
      </c>
      <c r="H15" s="64">
        <v>38.789099999999998</v>
      </c>
      <c r="I15" s="64">
        <v>7.8785999999999987</v>
      </c>
      <c r="J15" s="65">
        <f t="shared" si="5"/>
        <v>7.8785999999999987</v>
      </c>
      <c r="K15" s="5">
        <f t="shared" si="0"/>
        <v>5.7037824746562009</v>
      </c>
      <c r="L15" s="5">
        <f t="shared" si="6"/>
        <v>0.10536051565782589</v>
      </c>
      <c r="M15" s="5">
        <f t="shared" si="7"/>
        <v>9.5310179804324768E-2</v>
      </c>
      <c r="N15" s="5">
        <f t="shared" si="1"/>
        <v>0.23629999999999995</v>
      </c>
      <c r="O15" s="5">
        <f t="shared" si="2"/>
        <v>0.22560000000000002</v>
      </c>
      <c r="P15" s="9">
        <f t="shared" si="3"/>
        <v>2.3080030698994674</v>
      </c>
      <c r="Q15" s="9"/>
      <c r="R15" s="5"/>
      <c r="S15" s="8"/>
      <c r="T15" s="10"/>
      <c r="U15" s="8"/>
    </row>
    <row r="16" spans="1:38">
      <c r="A16" s="61">
        <v>330</v>
      </c>
      <c r="B16" s="61" t="s">
        <v>47</v>
      </c>
      <c r="C16" s="61" t="s">
        <v>47</v>
      </c>
      <c r="D16" s="62">
        <v>66.569999999999993</v>
      </c>
      <c r="E16" s="62">
        <v>4.2</v>
      </c>
      <c r="F16" s="63">
        <v>362.9</v>
      </c>
      <c r="G16" s="64">
        <f t="shared" si="4"/>
        <v>128.337685209</v>
      </c>
      <c r="H16" s="64">
        <v>39.014699999999998</v>
      </c>
      <c r="I16" s="64">
        <v>8.1041999999999987</v>
      </c>
      <c r="J16" s="65">
        <f t="shared" si="5"/>
        <v>8.1041999999999987</v>
      </c>
      <c r="K16" s="5">
        <f t="shared" si="0"/>
        <v>5.7990926544605257</v>
      </c>
      <c r="L16" s="5">
        <f t="shared" si="6"/>
        <v>9.5310179804324768E-2</v>
      </c>
      <c r="M16" s="5">
        <f t="shared" si="7"/>
        <v>8.7011376989630129E-2</v>
      </c>
      <c r="N16" s="5">
        <f t="shared" si="1"/>
        <v>0.22560000000000002</v>
      </c>
      <c r="O16" s="5">
        <f t="shared" si="2"/>
        <v>0.20789999999999509</v>
      </c>
      <c r="P16" s="9">
        <f t="shared" si="3"/>
        <v>2.378683878073522</v>
      </c>
      <c r="Q16" s="9"/>
      <c r="R16" s="5">
        <f>K19-K16</f>
        <v>0.24116205681688818</v>
      </c>
      <c r="S16" s="8">
        <f>K22-K19</f>
        <v>0.19415601444095731</v>
      </c>
      <c r="T16" s="10">
        <f>I19-I16</f>
        <v>0.62199999999999989</v>
      </c>
      <c r="U16" s="8">
        <f>I22-I19</f>
        <v>0.5882000000000005</v>
      </c>
      <c r="V16">
        <f>(((T16/R16)*S16)+((U16/S16)*R16))/(R16+S16)</f>
        <v>2.8286647521201709</v>
      </c>
      <c r="W16">
        <f>(V19-V16)/(K19-K16)</f>
        <v>1.336278108549706</v>
      </c>
    </row>
    <row r="17" spans="1:45">
      <c r="A17" s="61">
        <v>360</v>
      </c>
      <c r="B17" s="61" t="s">
        <v>47</v>
      </c>
      <c r="C17" s="61" t="s">
        <v>47</v>
      </c>
      <c r="D17" s="62">
        <v>66.569999999999993</v>
      </c>
      <c r="E17" s="62">
        <v>4.2</v>
      </c>
      <c r="F17" s="63">
        <v>362.9</v>
      </c>
      <c r="G17" s="64">
        <f t="shared" si="4"/>
        <v>129.02156602199997</v>
      </c>
      <c r="H17" s="64">
        <v>39.222599999999993</v>
      </c>
      <c r="I17" s="64">
        <v>8.3120999999999938</v>
      </c>
      <c r="J17" s="65">
        <f t="shared" si="5"/>
        <v>8.3120999999999938</v>
      </c>
      <c r="K17" s="5">
        <f t="shared" si="0"/>
        <v>5.8861040314501558</v>
      </c>
      <c r="L17" s="5">
        <f t="shared" si="6"/>
        <v>8.7011376989630129E-2</v>
      </c>
      <c r="M17" s="5">
        <f t="shared" si="7"/>
        <v>8.0042707673536384E-2</v>
      </c>
      <c r="N17" s="5">
        <f t="shared" si="1"/>
        <v>0.20789999999999509</v>
      </c>
      <c r="O17" s="5">
        <f t="shared" si="2"/>
        <v>0.21920000000000073</v>
      </c>
      <c r="P17" s="9">
        <f t="shared" si="3"/>
        <v>2.5712237303846091</v>
      </c>
      <c r="Q17" s="9"/>
      <c r="R17" s="9"/>
      <c r="U17" s="8"/>
    </row>
    <row r="18" spans="1:45">
      <c r="A18" s="61">
        <v>390</v>
      </c>
      <c r="B18" s="61" t="s">
        <v>47</v>
      </c>
      <c r="C18" s="61" t="s">
        <v>47</v>
      </c>
      <c r="D18" s="62">
        <v>66.569999999999993</v>
      </c>
      <c r="E18" s="62">
        <v>4.2</v>
      </c>
      <c r="F18" s="63">
        <v>362.9</v>
      </c>
      <c r="G18" s="64">
        <f t="shared" si="4"/>
        <v>129.74261784599997</v>
      </c>
      <c r="H18" s="64">
        <v>39.441799999999994</v>
      </c>
      <c r="I18" s="64">
        <v>8.5312999999999946</v>
      </c>
      <c r="J18" s="65">
        <f t="shared" si="5"/>
        <v>8.5312999999999946</v>
      </c>
      <c r="K18" s="5">
        <f t="shared" si="0"/>
        <v>5.9661467391236922</v>
      </c>
      <c r="L18" s="5">
        <f t="shared" si="6"/>
        <v>8.0042707673536384E-2</v>
      </c>
      <c r="M18" s="5">
        <f t="shared" si="7"/>
        <v>7.4107972153721668E-2</v>
      </c>
      <c r="N18" s="5">
        <f t="shared" si="1"/>
        <v>0.21920000000000073</v>
      </c>
      <c r="O18" s="5">
        <f t="shared" si="2"/>
        <v>0.19490000000000407</v>
      </c>
      <c r="P18" s="9">
        <f t="shared" si="3"/>
        <v>2.6821518933220037</v>
      </c>
      <c r="Q18" s="9"/>
      <c r="R18" s="5"/>
      <c r="S18" s="8"/>
      <c r="T18" s="10"/>
      <c r="U18" s="8"/>
    </row>
    <row r="19" spans="1:45">
      <c r="A19" s="61">
        <v>420</v>
      </c>
      <c r="B19" s="61" t="s">
        <v>47</v>
      </c>
      <c r="C19" s="61" t="s">
        <v>47</v>
      </c>
      <c r="D19" s="62">
        <v>66.569999999999993</v>
      </c>
      <c r="E19" s="62">
        <v>4.2</v>
      </c>
      <c r="F19" s="63">
        <v>362.9</v>
      </c>
      <c r="G19" s="64">
        <f t="shared" si="4"/>
        <v>130.38373554899999</v>
      </c>
      <c r="H19" s="64">
        <v>39.636699999999998</v>
      </c>
      <c r="I19" s="64">
        <v>8.7261999999999986</v>
      </c>
      <c r="J19" s="65">
        <f t="shared" si="5"/>
        <v>8.7261999999999986</v>
      </c>
      <c r="K19" s="5">
        <f t="shared" si="0"/>
        <v>6.0402547112774139</v>
      </c>
      <c r="L19" s="5">
        <f t="shared" si="6"/>
        <v>7.4107972153721668E-2</v>
      </c>
      <c r="M19" s="5">
        <f t="shared" si="7"/>
        <v>6.8992871486951657E-2</v>
      </c>
      <c r="N19" s="5">
        <f t="shared" si="1"/>
        <v>0.19490000000000407</v>
      </c>
      <c r="O19" s="5">
        <f t="shared" si="2"/>
        <v>0.2347999999999999</v>
      </c>
      <c r="P19" s="9">
        <f t="shared" si="3"/>
        <v>3.0304190744275563</v>
      </c>
      <c r="Q19" s="9"/>
      <c r="R19" s="5">
        <f>K22-K19</f>
        <v>0.19415601444095731</v>
      </c>
      <c r="S19" s="8">
        <f>K25-K22</f>
        <v>0.16251892949777513</v>
      </c>
      <c r="T19" s="10">
        <f>I22-I19</f>
        <v>0.5882000000000005</v>
      </c>
      <c r="U19" s="8">
        <f>I25-I22</f>
        <v>0.52859999999999729</v>
      </c>
      <c r="V19">
        <f>(((T19/R19)*S19)+((U19/S19)*R19))/(R19+S19)</f>
        <v>3.150924329257399</v>
      </c>
      <c r="W19">
        <f>(V22-V19)/(K22-K19)</f>
        <v>2.473365433409362</v>
      </c>
    </row>
    <row r="20" spans="1:45">
      <c r="A20" s="61">
        <v>450</v>
      </c>
      <c r="B20" s="61" t="s">
        <v>47</v>
      </c>
      <c r="C20" s="61" t="s">
        <v>47</v>
      </c>
      <c r="D20" s="62">
        <v>66.569999999999993</v>
      </c>
      <c r="E20" s="62">
        <v>4.2</v>
      </c>
      <c r="F20" s="63">
        <v>362.9</v>
      </c>
      <c r="G20" s="64">
        <f t="shared" si="4"/>
        <v>131.156103105</v>
      </c>
      <c r="H20" s="64">
        <v>39.871499999999997</v>
      </c>
      <c r="I20" s="64">
        <v>8.9609999999999985</v>
      </c>
      <c r="J20" s="65">
        <f t="shared" si="5"/>
        <v>8.9609999999999985</v>
      </c>
      <c r="K20" s="5">
        <f t="shared" si="0"/>
        <v>6.1092475827643655</v>
      </c>
      <c r="L20" s="5">
        <f t="shared" si="6"/>
        <v>6.8992871486951657E-2</v>
      </c>
      <c r="M20" s="5">
        <f t="shared" si="7"/>
        <v>6.4538521137571081E-2</v>
      </c>
      <c r="N20" s="5">
        <f t="shared" si="1"/>
        <v>0.2347999999999999</v>
      </c>
      <c r="O20" s="5">
        <f t="shared" si="2"/>
        <v>0.14170000000000016</v>
      </c>
      <c r="P20" s="9">
        <f t="shared" si="3"/>
        <v>2.7792764100292597</v>
      </c>
      <c r="Q20" s="9"/>
      <c r="R20" s="9"/>
      <c r="U20" s="8"/>
    </row>
    <row r="21" spans="1:45">
      <c r="A21" s="61">
        <v>480</v>
      </c>
      <c r="B21" s="61" t="s">
        <v>47</v>
      </c>
      <c r="C21" s="61" t="s">
        <v>47</v>
      </c>
      <c r="D21" s="62">
        <v>66.569999999999993</v>
      </c>
      <c r="E21" s="62">
        <v>4.2</v>
      </c>
      <c r="F21" s="63">
        <v>362.9</v>
      </c>
      <c r="G21" s="64">
        <f t="shared" si="4"/>
        <v>131.62222100400001</v>
      </c>
      <c r="H21" s="64">
        <v>40.013199999999998</v>
      </c>
      <c r="I21" s="64">
        <v>9.1026999999999987</v>
      </c>
      <c r="J21" s="65">
        <f t="shared" si="5"/>
        <v>9.1026999999999987</v>
      </c>
      <c r="K21" s="5">
        <f t="shared" si="0"/>
        <v>6.1737861039019366</v>
      </c>
      <c r="L21" s="5">
        <f t="shared" si="6"/>
        <v>6.4538521137571081E-2</v>
      </c>
      <c r="M21" s="5">
        <f t="shared" si="7"/>
        <v>6.0624621816434576E-2</v>
      </c>
      <c r="N21" s="5">
        <f t="shared" si="1"/>
        <v>0.14170000000000016</v>
      </c>
      <c r="O21" s="5">
        <f t="shared" si="2"/>
        <v>0.21170000000000044</v>
      </c>
      <c r="P21" s="9">
        <f t="shared" si="3"/>
        <v>2.8640535991691629</v>
      </c>
      <c r="Q21" s="9"/>
      <c r="R21" s="5"/>
      <c r="S21" s="8"/>
      <c r="T21" s="10"/>
      <c r="U21" s="8"/>
    </row>
    <row r="22" spans="1:45">
      <c r="A22" s="61">
        <v>510</v>
      </c>
      <c r="B22" s="61" t="s">
        <v>47</v>
      </c>
      <c r="C22" s="61" t="s">
        <v>47</v>
      </c>
      <c r="D22" s="62">
        <v>66.569999999999993</v>
      </c>
      <c r="E22" s="62">
        <v>4.2</v>
      </c>
      <c r="F22" s="63">
        <v>362.9</v>
      </c>
      <c r="G22" s="64">
        <f t="shared" si="4"/>
        <v>132.31860180300001</v>
      </c>
      <c r="H22" s="64">
        <v>40.224899999999998</v>
      </c>
      <c r="I22" s="64">
        <v>9.3143999999999991</v>
      </c>
      <c r="J22" s="65">
        <f t="shared" si="5"/>
        <v>9.3143999999999991</v>
      </c>
      <c r="K22" s="5">
        <f t="shared" si="0"/>
        <v>6.2344107257183712</v>
      </c>
      <c r="L22" s="5">
        <f t="shared" si="6"/>
        <v>6.0624621816434576E-2</v>
      </c>
      <c r="M22" s="5">
        <f t="shared" si="7"/>
        <v>5.715841383994924E-2</v>
      </c>
      <c r="N22" s="5">
        <f t="shared" si="1"/>
        <v>0.21170000000000044</v>
      </c>
      <c r="O22" s="5">
        <f t="shared" si="2"/>
        <v>0.17790000000000106</v>
      </c>
      <c r="P22" s="9">
        <f t="shared" si="3"/>
        <v>3.2966063574723252</v>
      </c>
      <c r="Q22" s="9"/>
      <c r="R22" s="5">
        <f>K25-K22</f>
        <v>0.16251892949777513</v>
      </c>
      <c r="S22" s="8">
        <f>K28-K25</f>
        <v>0.13976194237515838</v>
      </c>
      <c r="T22" s="10">
        <f>I25-I22</f>
        <v>0.52859999999999729</v>
      </c>
      <c r="U22" s="8">
        <f>I28-I25</f>
        <v>0.55299999999999727</v>
      </c>
      <c r="V22">
        <f>(((T22/R22)*S22)+((U22/S22)*R22))/(R22+S22)</f>
        <v>3.6311431040641917</v>
      </c>
      <c r="W22">
        <f>(V25-V22)/(K25-K22)</f>
        <v>7.6443614556030299</v>
      </c>
      <c r="Z22" s="33"/>
    </row>
    <row r="23" spans="1:45">
      <c r="A23" s="61">
        <v>540</v>
      </c>
      <c r="B23" s="61" t="s">
        <v>47</v>
      </c>
      <c r="C23" s="61" t="s">
        <v>47</v>
      </c>
      <c r="D23" s="62">
        <v>66.569999999999993</v>
      </c>
      <c r="E23" s="62">
        <v>4.2</v>
      </c>
      <c r="F23" s="63">
        <v>362.9</v>
      </c>
      <c r="G23" s="64">
        <f t="shared" si="4"/>
        <v>132.90379851599999</v>
      </c>
      <c r="H23" s="64">
        <v>40.402799999999999</v>
      </c>
      <c r="I23" s="64">
        <v>9.4923000000000002</v>
      </c>
      <c r="J23" s="65">
        <f t="shared" si="5"/>
        <v>9.4923000000000002</v>
      </c>
      <c r="K23" s="5">
        <f t="shared" si="0"/>
        <v>6.2915691395583204</v>
      </c>
      <c r="L23" s="5">
        <f t="shared" si="6"/>
        <v>5.715841383994924E-2</v>
      </c>
      <c r="M23" s="5">
        <f t="shared" si="7"/>
        <v>5.4067221270275745E-2</v>
      </c>
      <c r="N23" s="5">
        <f t="shared" si="1"/>
        <v>0.17790000000000106</v>
      </c>
      <c r="O23" s="5">
        <f t="shared" si="2"/>
        <v>0.14629999999999654</v>
      </c>
      <c r="P23" s="9">
        <f t="shared" si="3"/>
        <v>2.903497861739893</v>
      </c>
      <c r="Q23" s="9"/>
      <c r="R23" s="9"/>
      <c r="U23" s="8"/>
    </row>
    <row r="24" spans="1:45">
      <c r="A24" s="61">
        <v>570</v>
      </c>
      <c r="B24" s="61" t="s">
        <v>47</v>
      </c>
      <c r="C24" s="61" t="s">
        <v>47</v>
      </c>
      <c r="D24" s="62">
        <v>66.569999999999993</v>
      </c>
      <c r="E24" s="62">
        <v>4.2</v>
      </c>
      <c r="F24" s="63">
        <v>362.9</v>
      </c>
      <c r="G24" s="64">
        <f t="shared" si="4"/>
        <v>133.385047977</v>
      </c>
      <c r="H24" s="64">
        <v>40.549099999999996</v>
      </c>
      <c r="I24" s="64">
        <v>9.6385999999999967</v>
      </c>
      <c r="J24" s="65">
        <f t="shared" si="5"/>
        <v>9.6385999999999967</v>
      </c>
      <c r="K24" s="5">
        <f t="shared" si="0"/>
        <v>6.3456363608285962</v>
      </c>
      <c r="L24" s="5">
        <f t="shared" si="6"/>
        <v>5.4067221270275745E-2</v>
      </c>
      <c r="M24" s="5">
        <f t="shared" si="7"/>
        <v>5.1293294387550148E-2</v>
      </c>
      <c r="N24" s="5">
        <f t="shared" si="1"/>
        <v>0.14629999999999654</v>
      </c>
      <c r="O24" s="5">
        <f t="shared" si="2"/>
        <v>0.20439999999999969</v>
      </c>
      <c r="P24" s="9">
        <f t="shared" si="3"/>
        <v>3.362245796634812</v>
      </c>
      <c r="Q24" s="9"/>
      <c r="R24" s="5"/>
      <c r="S24" s="8"/>
      <c r="T24" s="10"/>
      <c r="U24" s="8"/>
    </row>
    <row r="25" spans="1:45">
      <c r="A25" s="61">
        <v>600</v>
      </c>
      <c r="B25" s="61" t="s">
        <v>47</v>
      </c>
      <c r="C25" s="61" t="s">
        <v>47</v>
      </c>
      <c r="D25" s="62">
        <v>66.569999999999993</v>
      </c>
      <c r="E25" s="62">
        <v>4.2</v>
      </c>
      <c r="F25" s="63">
        <v>362.9</v>
      </c>
      <c r="G25" s="64">
        <f t="shared" si="4"/>
        <v>134.05741564499999</v>
      </c>
      <c r="H25" s="64">
        <v>40.753499999999995</v>
      </c>
      <c r="I25" s="64">
        <v>9.8429999999999964</v>
      </c>
      <c r="J25" s="65">
        <f t="shared" si="5"/>
        <v>9.8429999999999964</v>
      </c>
      <c r="K25" s="5">
        <f t="shared" si="0"/>
        <v>6.3969296552161463</v>
      </c>
      <c r="L25" s="5">
        <f t="shared" si="6"/>
        <v>5.1293294387550148E-2</v>
      </c>
      <c r="M25" s="5">
        <f t="shared" si="7"/>
        <v>4.879016416943216E-2</v>
      </c>
      <c r="N25" s="5">
        <f t="shared" si="1"/>
        <v>0.20439999999999969</v>
      </c>
      <c r="O25" s="5">
        <f t="shared" si="2"/>
        <v>0.19619999999999749</v>
      </c>
      <c r="P25" s="9">
        <f t="shared" si="3"/>
        <v>4.0035692167994217</v>
      </c>
      <c r="Q25" s="9"/>
      <c r="R25" s="5">
        <f>K28-K25</f>
        <v>0.13976194237515838</v>
      </c>
      <c r="S25" s="8">
        <f>K31-K28</f>
        <v>0.1226023220923329</v>
      </c>
      <c r="T25" s="10">
        <f>I28-I25</f>
        <v>0.55299999999999727</v>
      </c>
      <c r="U25" s="8">
        <f>I31-I28</f>
        <v>0.69610000000000127</v>
      </c>
      <c r="V25">
        <f>(((T25/R25)*S25)+((U25/S25)*R25))/(R25+S25)</f>
        <v>4.8734965445228502</v>
      </c>
      <c r="W25">
        <f>(V28-V25)/(K28-K25)</f>
        <v>7.0710011938129584</v>
      </c>
    </row>
    <row r="26" spans="1:45">
      <c r="A26" s="61">
        <v>630</v>
      </c>
      <c r="B26" s="61" t="s">
        <v>47</v>
      </c>
      <c r="C26" s="61" t="s">
        <v>47</v>
      </c>
      <c r="D26" s="62">
        <v>66.569999999999993</v>
      </c>
      <c r="E26" s="62">
        <v>4.2</v>
      </c>
      <c r="F26" s="63">
        <v>362.9</v>
      </c>
      <c r="G26" s="64">
        <f t="shared" si="4"/>
        <v>134.70280965899997</v>
      </c>
      <c r="H26" s="64">
        <v>40.949699999999993</v>
      </c>
      <c r="I26" s="64">
        <v>10.039199999999994</v>
      </c>
      <c r="J26" s="65">
        <f t="shared" si="5"/>
        <v>10.039199999999994</v>
      </c>
      <c r="K26" s="5">
        <f t="shared" si="0"/>
        <v>6.4457198193855785</v>
      </c>
      <c r="L26" s="5">
        <f t="shared" si="6"/>
        <v>4.879016416943216E-2</v>
      </c>
      <c r="M26" s="5">
        <f t="shared" si="7"/>
        <v>4.6520015634892609E-2</v>
      </c>
      <c r="N26" s="5">
        <f t="shared" si="1"/>
        <v>0.19619999999999749</v>
      </c>
      <c r="O26" s="5">
        <f t="shared" si="2"/>
        <v>0.18190000000000595</v>
      </c>
      <c r="P26" s="9">
        <f t="shared" si="3"/>
        <v>3.9643997823407489</v>
      </c>
      <c r="Q26" s="9"/>
      <c r="R26" s="9"/>
      <c r="U26" s="8"/>
      <c r="Y26" s="33"/>
    </row>
    <row r="27" spans="1:45">
      <c r="A27" s="61">
        <v>660</v>
      </c>
      <c r="B27" s="61" t="s">
        <v>47</v>
      </c>
      <c r="C27" s="61" t="s">
        <v>47</v>
      </c>
      <c r="D27" s="62">
        <v>66.569999999999993</v>
      </c>
      <c r="E27" s="62">
        <v>4.2</v>
      </c>
      <c r="F27" s="63">
        <v>362.9</v>
      </c>
      <c r="G27" s="64">
        <f t="shared" si="4"/>
        <v>135.30116425200001</v>
      </c>
      <c r="H27" s="64">
        <v>41.131599999999999</v>
      </c>
      <c r="I27" s="64">
        <v>10.2211</v>
      </c>
      <c r="J27" s="65">
        <f t="shared" si="5"/>
        <v>10.2211</v>
      </c>
      <c r="K27" s="5">
        <f t="shared" si="0"/>
        <v>6.4922398350204711</v>
      </c>
      <c r="L27" s="5">
        <f t="shared" si="6"/>
        <v>4.6520015634892609E-2</v>
      </c>
      <c r="M27" s="5">
        <f t="shared" si="7"/>
        <v>4.4451762570833608E-2</v>
      </c>
      <c r="N27" s="5">
        <f t="shared" si="1"/>
        <v>0.18190000000000595</v>
      </c>
      <c r="O27" s="5">
        <f t="shared" si="2"/>
        <v>0.17489999999999384</v>
      </c>
      <c r="P27" s="9">
        <f t="shared" si="3"/>
        <v>3.922651517615269</v>
      </c>
      <c r="Q27" s="9"/>
      <c r="R27" s="5"/>
      <c r="S27" s="8"/>
      <c r="T27" s="10"/>
      <c r="U27" s="8"/>
    </row>
    <row r="28" spans="1:45">
      <c r="A28" s="61">
        <v>690</v>
      </c>
      <c r="B28" s="61" t="s">
        <v>47</v>
      </c>
      <c r="C28" s="61" t="s">
        <v>47</v>
      </c>
      <c r="D28" s="62">
        <v>66.569999999999993</v>
      </c>
      <c r="E28" s="62">
        <v>4.2</v>
      </c>
      <c r="F28" s="63">
        <v>362.9</v>
      </c>
      <c r="G28" s="64">
        <f t="shared" si="4"/>
        <v>135.87649255499997</v>
      </c>
      <c r="H28" s="64">
        <v>41.306499999999993</v>
      </c>
      <c r="I28" s="64">
        <v>10.395999999999994</v>
      </c>
      <c r="J28" s="65">
        <f t="shared" si="5"/>
        <v>10.395999999999994</v>
      </c>
      <c r="K28" s="5">
        <f t="shared" si="0"/>
        <v>6.5366915975913047</v>
      </c>
      <c r="L28" s="5">
        <f t="shared" si="6"/>
        <v>4.4451762570833608E-2</v>
      </c>
      <c r="M28" s="5">
        <f t="shared" si="7"/>
        <v>4.2559614418796521E-2</v>
      </c>
      <c r="N28" s="5">
        <f t="shared" si="1"/>
        <v>0.17489999999999384</v>
      </c>
      <c r="O28" s="5">
        <f t="shared" si="2"/>
        <v>0.2535000000000025</v>
      </c>
      <c r="P28" s="9">
        <f t="shared" si="3"/>
        <v>4.9674590064481814</v>
      </c>
      <c r="Q28" s="9"/>
      <c r="R28" s="5">
        <f>K31-K28</f>
        <v>0.1226023220923329</v>
      </c>
      <c r="S28" s="8">
        <f>K34-K31</f>
        <v>0.10919929196499201</v>
      </c>
      <c r="T28" s="10">
        <f>I31-I28</f>
        <v>0.69610000000000127</v>
      </c>
      <c r="U28" s="8">
        <f>I34-I31</f>
        <v>0.65800000000000125</v>
      </c>
      <c r="V28">
        <f>(((T28/R28)*S28)+((U28/S28)*R28))/(R28+S28)</f>
        <v>5.8617534059072129</v>
      </c>
      <c r="W28">
        <f>(V31-V28)/(K31-K28)</f>
        <v>-4.3873450964399137</v>
      </c>
      <c r="AS28" s="42"/>
    </row>
    <row r="29" spans="1:45">
      <c r="A29" s="61">
        <v>720</v>
      </c>
      <c r="B29" s="61" t="s">
        <v>47</v>
      </c>
      <c r="C29" s="61" t="s">
        <v>47</v>
      </c>
      <c r="D29" s="62">
        <v>66.569999999999993</v>
      </c>
      <c r="E29" s="62">
        <v>4.2</v>
      </c>
      <c r="F29" s="63">
        <v>362.9</v>
      </c>
      <c r="G29" s="64">
        <f t="shared" si="4"/>
        <v>136.71037319999999</v>
      </c>
      <c r="H29" s="64">
        <v>41.559999999999995</v>
      </c>
      <c r="I29" s="64">
        <v>10.649499999999996</v>
      </c>
      <c r="J29" s="65">
        <f t="shared" si="5"/>
        <v>10.649499999999996</v>
      </c>
      <c r="K29" s="5">
        <f t="shared" si="0"/>
        <v>6.5792512120101012</v>
      </c>
      <c r="L29" s="5">
        <f t="shared" si="6"/>
        <v>4.2559614418796521E-2</v>
      </c>
      <c r="M29" s="5">
        <f t="shared" si="7"/>
        <v>4.0821994520254812E-2</v>
      </c>
      <c r="N29" s="5">
        <f t="shared" si="1"/>
        <v>0.2535000000000025</v>
      </c>
      <c r="O29" s="5">
        <f t="shared" si="2"/>
        <v>0.15030000000000143</v>
      </c>
      <c r="P29" s="9">
        <f t="shared" si="3"/>
        <v>4.7953951400786847</v>
      </c>
      <c r="Q29" s="9"/>
      <c r="R29" s="9"/>
      <c r="U29" s="8"/>
    </row>
    <row r="30" spans="1:45">
      <c r="A30" s="61">
        <v>750</v>
      </c>
      <c r="B30" s="61" t="s">
        <v>47</v>
      </c>
      <c r="C30" s="61" t="s">
        <v>47</v>
      </c>
      <c r="D30" s="62">
        <v>66.569999999999993</v>
      </c>
      <c r="E30" s="62">
        <v>4.2</v>
      </c>
      <c r="F30" s="63">
        <v>362.9</v>
      </c>
      <c r="G30" s="64">
        <f t="shared" si="4"/>
        <v>137.20478054099999</v>
      </c>
      <c r="H30" s="64">
        <v>41.710299999999997</v>
      </c>
      <c r="I30" s="64">
        <v>10.799799999999998</v>
      </c>
      <c r="J30" s="65">
        <f t="shared" si="5"/>
        <v>10.799799999999998</v>
      </c>
      <c r="K30" s="5">
        <f t="shared" si="0"/>
        <v>6.620073206530356</v>
      </c>
      <c r="L30" s="5">
        <f t="shared" si="6"/>
        <v>4.0821994520254812E-2</v>
      </c>
      <c r="M30" s="5">
        <f t="shared" si="7"/>
        <v>3.9220713153281572E-2</v>
      </c>
      <c r="N30" s="5">
        <f t="shared" si="1"/>
        <v>0.15030000000000143</v>
      </c>
      <c r="O30" s="5">
        <f t="shared" si="2"/>
        <v>0.29229999999999734</v>
      </c>
      <c r="P30" s="9">
        <f t="shared" si="3"/>
        <v>5.6049853186802894</v>
      </c>
      <c r="Q30" s="9"/>
      <c r="R30" s="5"/>
      <c r="S30" s="8"/>
      <c r="T30" s="10"/>
      <c r="U30" s="8"/>
    </row>
    <row r="31" spans="1:45">
      <c r="A31" s="61">
        <v>780</v>
      </c>
      <c r="B31" s="61" t="s">
        <v>47</v>
      </c>
      <c r="C31" s="61" t="s">
        <v>47</v>
      </c>
      <c r="D31" s="62">
        <v>66.569999999999993</v>
      </c>
      <c r="E31" s="62">
        <v>4.2</v>
      </c>
      <c r="F31" s="63">
        <v>362.9</v>
      </c>
      <c r="G31" s="64">
        <f t="shared" si="4"/>
        <v>138.16629262199999</v>
      </c>
      <c r="H31" s="64">
        <v>42.002599999999994</v>
      </c>
      <c r="I31" s="64">
        <v>11.092099999999995</v>
      </c>
      <c r="J31" s="65">
        <f t="shared" si="5"/>
        <v>11.092099999999995</v>
      </c>
      <c r="K31" s="5">
        <f t="shared" si="0"/>
        <v>6.6592939196836376</v>
      </c>
      <c r="L31" s="5">
        <f t="shared" si="6"/>
        <v>3.9220713153281572E-2</v>
      </c>
      <c r="M31" s="5">
        <f t="shared" si="7"/>
        <v>3.7740327982846544E-2</v>
      </c>
      <c r="N31" s="5">
        <f t="shared" si="1"/>
        <v>0.29229999999999734</v>
      </c>
      <c r="O31" s="5">
        <f t="shared" si="2"/>
        <v>0.20889999999999986</v>
      </c>
      <c r="P31" s="9">
        <f t="shared" si="3"/>
        <v>6.4755017815543754</v>
      </c>
      <c r="Q31" s="9"/>
      <c r="R31" s="5">
        <f>K34-K31</f>
        <v>0.10919929196499201</v>
      </c>
      <c r="S31" s="8">
        <f>K37-K34</f>
        <v>9.8440072813252399E-2</v>
      </c>
      <c r="T31" s="10">
        <f>I34-I31</f>
        <v>0.65800000000000125</v>
      </c>
      <c r="U31" s="8">
        <f>I37-I34</f>
        <v>0.46180000000000376</v>
      </c>
      <c r="V31">
        <f>(((T31/R31)*S31)+((U31/S31)*R31))/(R31+S31)</f>
        <v>5.3238547092632693</v>
      </c>
      <c r="W31">
        <f>(V34-V31)/(K34-K31)</f>
        <v>5.8312304543352171</v>
      </c>
    </row>
    <row r="32" spans="1:45">
      <c r="A32" s="61">
        <v>810</v>
      </c>
      <c r="B32" s="61" t="s">
        <v>47</v>
      </c>
      <c r="C32" s="61" t="s">
        <v>47</v>
      </c>
      <c r="D32" s="62">
        <v>66.569999999999993</v>
      </c>
      <c r="E32" s="62">
        <v>4.2</v>
      </c>
      <c r="F32" s="63">
        <v>362.9</v>
      </c>
      <c r="G32" s="64">
        <f t="shared" si="4"/>
        <v>138.85346290499999</v>
      </c>
      <c r="H32" s="64">
        <v>42.211499999999994</v>
      </c>
      <c r="I32" s="64">
        <v>11.300999999999995</v>
      </c>
      <c r="J32" s="65">
        <f t="shared" si="5"/>
        <v>11.300999999999995</v>
      </c>
      <c r="K32" s="5">
        <f t="shared" si="0"/>
        <v>6.6970342476664841</v>
      </c>
      <c r="L32" s="5">
        <f t="shared" si="6"/>
        <v>3.7740327982846544E-2</v>
      </c>
      <c r="M32" s="5">
        <f t="shared" si="7"/>
        <v>3.6367644170875124E-2</v>
      </c>
      <c r="N32" s="5">
        <f t="shared" si="1"/>
        <v>0.20889999999999986</v>
      </c>
      <c r="O32" s="5">
        <f t="shared" si="2"/>
        <v>0.24130000000000251</v>
      </c>
      <c r="P32" s="9">
        <f t="shared" si="3"/>
        <v>6.0952917724280047</v>
      </c>
      <c r="Q32" s="9"/>
      <c r="R32" s="9"/>
      <c r="U32" s="8"/>
    </row>
    <row r="33" spans="1:23">
      <c r="A33" s="61">
        <v>840</v>
      </c>
      <c r="B33" s="61" t="s">
        <v>47</v>
      </c>
      <c r="C33" s="61" t="s">
        <v>47</v>
      </c>
      <c r="D33" s="62">
        <v>66.569999999999993</v>
      </c>
      <c r="E33" s="62">
        <v>4.2</v>
      </c>
      <c r="F33" s="63">
        <v>362.9</v>
      </c>
      <c r="G33" s="64">
        <f t="shared" si="4"/>
        <v>139.647212016</v>
      </c>
      <c r="H33" s="64">
        <v>42.452799999999996</v>
      </c>
      <c r="I33" s="64">
        <v>11.542299999999997</v>
      </c>
      <c r="J33" s="65">
        <f t="shared" si="5"/>
        <v>11.542299999999997</v>
      </c>
      <c r="K33" s="5">
        <f t="shared" si="0"/>
        <v>6.7334018918373593</v>
      </c>
      <c r="L33" s="5">
        <f t="shared" si="6"/>
        <v>3.6367644170875124E-2</v>
      </c>
      <c r="M33" s="5">
        <f t="shared" si="7"/>
        <v>3.5091319811270338E-2</v>
      </c>
      <c r="N33" s="5">
        <f t="shared" si="1"/>
        <v>0.24130000000000251</v>
      </c>
      <c r="O33" s="5">
        <f t="shared" si="2"/>
        <v>0.20779999999999887</v>
      </c>
      <c r="P33" s="9">
        <f t="shared" si="3"/>
        <v>6.2719851953412808</v>
      </c>
      <c r="Q33" s="9"/>
      <c r="R33" s="5"/>
      <c r="S33" s="8"/>
      <c r="T33" s="10"/>
      <c r="U33" s="8"/>
    </row>
    <row r="34" spans="1:23">
      <c r="A34" s="61">
        <v>870</v>
      </c>
      <c r="B34" s="61" t="s">
        <v>47</v>
      </c>
      <c r="C34" s="61" t="s">
        <v>47</v>
      </c>
      <c r="D34" s="62">
        <v>66.569999999999993</v>
      </c>
      <c r="E34" s="62">
        <v>4.2</v>
      </c>
      <c r="F34" s="63">
        <v>362.9</v>
      </c>
      <c r="G34" s="64">
        <f t="shared" si="4"/>
        <v>140.33076388199999</v>
      </c>
      <c r="H34" s="64">
        <v>42.660599999999995</v>
      </c>
      <c r="I34" s="64">
        <v>11.750099999999996</v>
      </c>
      <c r="J34" s="65">
        <f t="shared" si="5"/>
        <v>11.750099999999996</v>
      </c>
      <c r="K34" s="5">
        <f t="shared" si="0"/>
        <v>6.7684932116486296</v>
      </c>
      <c r="L34" s="5">
        <f t="shared" si="6"/>
        <v>3.5091319811270338E-2</v>
      </c>
      <c r="M34" s="5">
        <f t="shared" si="7"/>
        <v>3.3901551675681318E-2</v>
      </c>
      <c r="N34" s="5">
        <f t="shared" si="1"/>
        <v>0.20779999999999887</v>
      </c>
      <c r="O34" s="5">
        <f t="shared" si="2"/>
        <v>0.18480000000000274</v>
      </c>
      <c r="P34" s="9">
        <f t="shared" si="3"/>
        <v>5.6823273116134212</v>
      </c>
      <c r="Q34" s="9"/>
      <c r="R34" s="5">
        <f>K37-K34</f>
        <v>9.8440072813252399E-2</v>
      </c>
      <c r="S34" s="8">
        <f>K40-K37</f>
        <v>8.9612158689686972E-2</v>
      </c>
      <c r="T34" s="10">
        <f>I37-I34</f>
        <v>0.46180000000000376</v>
      </c>
      <c r="U34" s="8">
        <f>I40-I37</f>
        <v>0.63769999999999527</v>
      </c>
      <c r="V34">
        <f>(((T34/R34)*S34)+((U34/S34)*R34))/(R34+S34)</f>
        <v>5.9606209461613737</v>
      </c>
      <c r="W34">
        <f>(V37-V34)/(K37-K34)</f>
        <v>3.6344268097486525</v>
      </c>
    </row>
    <row r="35" spans="1:23">
      <c r="A35" s="61">
        <v>900</v>
      </c>
      <c r="B35" s="61" t="s">
        <v>47</v>
      </c>
      <c r="C35" s="61" t="s">
        <v>47</v>
      </c>
      <c r="D35" s="62">
        <v>66.569999999999993</v>
      </c>
      <c r="E35" s="62">
        <v>4.2</v>
      </c>
      <c r="F35" s="63">
        <v>362.9</v>
      </c>
      <c r="G35" s="64">
        <f t="shared" si="4"/>
        <v>140.93865793800001</v>
      </c>
      <c r="H35" s="64">
        <v>42.845399999999998</v>
      </c>
      <c r="I35" s="64">
        <v>11.934899999999999</v>
      </c>
      <c r="J35" s="65">
        <f t="shared" si="5"/>
        <v>11.934899999999999</v>
      </c>
      <c r="K35" s="5">
        <f t="shared" si="0"/>
        <v>6.8023947633243109</v>
      </c>
      <c r="L35" s="5">
        <f t="shared" si="6"/>
        <v>3.3901551675681318E-2</v>
      </c>
      <c r="M35" s="5">
        <f t="shared" si="7"/>
        <v>3.2789822822990367E-2</v>
      </c>
      <c r="N35" s="5">
        <f t="shared" si="1"/>
        <v>0.18480000000000274</v>
      </c>
      <c r="O35" s="5">
        <f t="shared" si="2"/>
        <v>0.11220000000000141</v>
      </c>
      <c r="P35" s="9">
        <f t="shared" si="3"/>
        <v>4.4195218359286104</v>
      </c>
      <c r="Q35" s="9"/>
      <c r="R35" s="9"/>
      <c r="U35" s="8"/>
    </row>
    <row r="36" spans="1:23">
      <c r="A36" s="61">
        <v>930</v>
      </c>
      <c r="B36" s="61" t="s">
        <v>47</v>
      </c>
      <c r="C36" s="61" t="s">
        <v>47</v>
      </c>
      <c r="D36" s="62">
        <v>66.569999999999993</v>
      </c>
      <c r="E36" s="62">
        <v>4.2</v>
      </c>
      <c r="F36" s="63">
        <v>362.9</v>
      </c>
      <c r="G36" s="64">
        <f t="shared" si="4"/>
        <v>141.30773647200002</v>
      </c>
      <c r="H36" s="64">
        <v>42.957599999999999</v>
      </c>
      <c r="I36" s="64">
        <v>12.0471</v>
      </c>
      <c r="J36" s="65">
        <f t="shared" si="5"/>
        <v>12.0471</v>
      </c>
      <c r="K36" s="5">
        <f t="shared" si="0"/>
        <v>6.8351845861473013</v>
      </c>
      <c r="L36" s="5">
        <f t="shared" si="6"/>
        <v>3.2789822822990367E-2</v>
      </c>
      <c r="M36" s="5">
        <f t="shared" si="7"/>
        <v>3.1748698314580714E-2</v>
      </c>
      <c r="N36" s="5">
        <f t="shared" si="1"/>
        <v>0.11220000000000141</v>
      </c>
      <c r="O36" s="5">
        <f t="shared" si="2"/>
        <v>0.16479999999999961</v>
      </c>
      <c r="P36" s="9">
        <f t="shared" si="3"/>
        <v>4.3205470733047715</v>
      </c>
      <c r="Q36" s="9"/>
      <c r="R36" s="5"/>
      <c r="S36" s="8"/>
      <c r="T36" s="10"/>
      <c r="U36" s="8"/>
    </row>
    <row r="37" spans="1:23">
      <c r="A37" s="61">
        <v>960</v>
      </c>
      <c r="B37" s="61" t="s">
        <v>47</v>
      </c>
      <c r="C37" s="61" t="s">
        <v>47</v>
      </c>
      <c r="D37" s="62">
        <v>66.569999999999993</v>
      </c>
      <c r="E37" s="62">
        <v>4.2</v>
      </c>
      <c r="F37" s="63">
        <v>362.9</v>
      </c>
      <c r="G37" s="64">
        <f t="shared" si="4"/>
        <v>141.84984112800001</v>
      </c>
      <c r="H37" s="64">
        <v>43.122399999999999</v>
      </c>
      <c r="I37" s="64">
        <v>12.2119</v>
      </c>
      <c r="J37" s="65">
        <f t="shared" si="5"/>
        <v>12.2119</v>
      </c>
      <c r="K37" s="5">
        <f t="shared" ref="K37:K53" si="8">LN(A37)</f>
        <v>6.866933284461882</v>
      </c>
      <c r="L37" s="5">
        <f t="shared" si="6"/>
        <v>3.1748698314580714E-2</v>
      </c>
      <c r="M37" s="5">
        <f t="shared" si="7"/>
        <v>3.0771658666753687E-2</v>
      </c>
      <c r="N37" s="5">
        <f t="shared" ref="N37:N68" si="9">I37-I36</f>
        <v>0.16479999999999961</v>
      </c>
      <c r="O37" s="5">
        <f t="shared" ref="O37:O68" si="10">I38-I37</f>
        <v>0.19699999999999562</v>
      </c>
      <c r="P37" s="9">
        <f t="shared" si="3"/>
        <v>5.8058436977506727</v>
      </c>
      <c r="Q37" s="9"/>
      <c r="R37" s="5">
        <f>K40-K37</f>
        <v>8.9612158689686972E-2</v>
      </c>
      <c r="S37" s="8">
        <f>K43-K40</f>
        <v>8.223809823697259E-2</v>
      </c>
      <c r="T37" s="10">
        <f>I40-I37</f>
        <v>0.63769999999999527</v>
      </c>
      <c r="U37" s="8">
        <f>I43-I40</f>
        <v>0.45940000000000225</v>
      </c>
      <c r="V37">
        <f>(((T37/R37)*S37)+((U37/S37)*R37))/(R37+S37)</f>
        <v>6.3183941859474677</v>
      </c>
      <c r="W37">
        <f>(V40-V37)/(K40-K37)</f>
        <v>-9.5806228201316959</v>
      </c>
    </row>
    <row r="38" spans="1:23">
      <c r="A38" s="61">
        <v>990</v>
      </c>
      <c r="B38" s="61" t="s">
        <v>47</v>
      </c>
      <c r="C38" s="61" t="s">
        <v>47</v>
      </c>
      <c r="D38" s="62">
        <v>66.569999999999993</v>
      </c>
      <c r="E38" s="62">
        <v>4.2</v>
      </c>
      <c r="F38" s="63">
        <v>362.9</v>
      </c>
      <c r="G38" s="64">
        <f t="shared" si="4"/>
        <v>142.49786671799998</v>
      </c>
      <c r="H38" s="64">
        <v>43.319399999999995</v>
      </c>
      <c r="I38" s="64">
        <v>12.408899999999996</v>
      </c>
      <c r="J38" s="65">
        <f t="shared" si="5"/>
        <v>12.408899999999996</v>
      </c>
      <c r="K38" s="5">
        <f t="shared" si="8"/>
        <v>6.8977049431286357</v>
      </c>
      <c r="L38" s="5">
        <f t="shared" si="6"/>
        <v>3.0771658666753687E-2</v>
      </c>
      <c r="M38" s="5">
        <f t="shared" si="7"/>
        <v>2.9852963149680889E-2</v>
      </c>
      <c r="N38" s="5">
        <f t="shared" si="9"/>
        <v>0.19699999999999562</v>
      </c>
      <c r="O38" s="5">
        <f t="shared" si="10"/>
        <v>0.21760000000000446</v>
      </c>
      <c r="P38" s="9">
        <f t="shared" si="3"/>
        <v>6.8522479666076359</v>
      </c>
      <c r="Q38" s="9"/>
      <c r="R38" s="9"/>
      <c r="U38" s="8"/>
    </row>
    <row r="39" spans="1:23">
      <c r="A39" s="61">
        <v>1020</v>
      </c>
      <c r="B39" s="61" t="s">
        <v>47</v>
      </c>
      <c r="C39" s="61" t="s">
        <v>47</v>
      </c>
      <c r="D39" s="62">
        <v>66.569999999999993</v>
      </c>
      <c r="E39" s="62">
        <v>4.2</v>
      </c>
      <c r="F39" s="63">
        <v>362.9</v>
      </c>
      <c r="G39" s="64">
        <f t="shared" si="4"/>
        <v>143.21365539000001</v>
      </c>
      <c r="H39" s="64">
        <v>43.536999999999999</v>
      </c>
      <c r="I39" s="64">
        <v>12.6265</v>
      </c>
      <c r="J39" s="65">
        <f t="shared" si="5"/>
        <v>12.6265</v>
      </c>
      <c r="K39" s="5">
        <f t="shared" si="8"/>
        <v>6.9275579062783166</v>
      </c>
      <c r="L39" s="5">
        <f t="shared" si="6"/>
        <v>2.9852963149680889E-2</v>
      </c>
      <c r="M39" s="5">
        <f t="shared" si="7"/>
        <v>2.8987536873252395E-2</v>
      </c>
      <c r="N39" s="5">
        <f t="shared" si="9"/>
        <v>0.21760000000000446</v>
      </c>
      <c r="O39" s="5">
        <f t="shared" si="10"/>
        <v>0.22309999999999519</v>
      </c>
      <c r="P39" s="9">
        <f t="shared" si="3"/>
        <v>7.4957305479142615</v>
      </c>
      <c r="Q39" s="9"/>
      <c r="R39" s="5"/>
      <c r="S39" s="8"/>
      <c r="T39" s="10"/>
      <c r="U39" s="8"/>
    </row>
    <row r="40" spans="1:23">
      <c r="A40" s="61">
        <v>1050</v>
      </c>
      <c r="B40" s="61" t="s">
        <v>47</v>
      </c>
      <c r="C40" s="61" t="s">
        <v>47</v>
      </c>
      <c r="D40" s="62">
        <v>66.569999999999993</v>
      </c>
      <c r="E40" s="62">
        <v>4.2</v>
      </c>
      <c r="F40" s="63">
        <v>362.9</v>
      </c>
      <c r="G40" s="64">
        <f t="shared" si="4"/>
        <v>143.94753614699999</v>
      </c>
      <c r="H40" s="64">
        <v>43.760099999999994</v>
      </c>
      <c r="I40" s="64">
        <v>12.849599999999995</v>
      </c>
      <c r="J40" s="65">
        <f t="shared" si="5"/>
        <v>12.849599999999995</v>
      </c>
      <c r="K40" s="5">
        <f t="shared" si="8"/>
        <v>6.956545443151569</v>
      </c>
      <c r="L40" s="5">
        <f t="shared" si="6"/>
        <v>2.8987536873252395E-2</v>
      </c>
      <c r="M40" s="5">
        <f t="shared" si="7"/>
        <v>2.8170876966696845E-2</v>
      </c>
      <c r="N40" s="5">
        <f t="shared" si="9"/>
        <v>0.22309999999999519</v>
      </c>
      <c r="O40" s="5">
        <f t="shared" si="10"/>
        <v>0.10490000000000066</v>
      </c>
      <c r="P40" s="9">
        <f t="shared" si="3"/>
        <v>5.6816770686790061</v>
      </c>
      <c r="Q40" s="9"/>
      <c r="R40" s="5">
        <f>K43-K40</f>
        <v>8.223809823697259E-2</v>
      </c>
      <c r="S40" s="8">
        <f>K46-K43</f>
        <v>7.5985906977921402E-2</v>
      </c>
      <c r="T40" s="10">
        <f>I43-I40</f>
        <v>0.45940000000000225</v>
      </c>
      <c r="U40" s="8">
        <f>I46-I43</f>
        <v>0.40599999999999881</v>
      </c>
      <c r="V40">
        <f>(((T40/R40)*S40)+((U40/S40)*R40))/(R40+S40)</f>
        <v>5.4598538934437899</v>
      </c>
      <c r="W40">
        <f>(V43-V40)/(K43-K40)</f>
        <v>-4.9554786023561617</v>
      </c>
    </row>
    <row r="41" spans="1:23">
      <c r="A41" s="61">
        <v>1080</v>
      </c>
      <c r="B41" s="61" t="s">
        <v>47</v>
      </c>
      <c r="C41" s="61" t="s">
        <v>47</v>
      </c>
      <c r="D41" s="62">
        <v>66.569999999999993</v>
      </c>
      <c r="E41" s="62">
        <v>4.2</v>
      </c>
      <c r="F41" s="63">
        <v>362.9</v>
      </c>
      <c r="G41" s="64">
        <f t="shared" si="4"/>
        <v>144.29260155</v>
      </c>
      <c r="H41" s="64">
        <v>43.864999999999995</v>
      </c>
      <c r="I41" s="64">
        <v>12.954499999999996</v>
      </c>
      <c r="J41" s="65">
        <f t="shared" si="5"/>
        <v>12.954499999999996</v>
      </c>
      <c r="K41" s="5">
        <f t="shared" si="8"/>
        <v>6.9847163201182658</v>
      </c>
      <c r="L41" s="5">
        <f t="shared" si="6"/>
        <v>2.8170876966696845E-2</v>
      </c>
      <c r="M41" s="5">
        <f t="shared" si="7"/>
        <v>2.7398974188113989E-2</v>
      </c>
      <c r="N41" s="5">
        <f t="shared" si="9"/>
        <v>0.10490000000000066</v>
      </c>
      <c r="O41" s="5">
        <f t="shared" si="10"/>
        <v>0.19579999999999842</v>
      </c>
      <c r="P41" s="9">
        <f t="shared" si="3"/>
        <v>5.4587491046974677</v>
      </c>
      <c r="Q41" s="9"/>
      <c r="R41" s="9"/>
      <c r="U41" s="8"/>
    </row>
    <row r="42" spans="1:23">
      <c r="A42" s="61">
        <v>1110</v>
      </c>
      <c r="B42" s="61" t="s">
        <v>47</v>
      </c>
      <c r="C42" s="61" t="s">
        <v>47</v>
      </c>
      <c r="D42" s="62">
        <v>66.569999999999993</v>
      </c>
      <c r="E42" s="62">
        <v>4.2</v>
      </c>
      <c r="F42" s="63">
        <v>362.9</v>
      </c>
      <c r="G42" s="64">
        <f t="shared" si="4"/>
        <v>144.93667977599998</v>
      </c>
      <c r="H42" s="64">
        <v>44.060799999999993</v>
      </c>
      <c r="I42" s="64">
        <v>13.150299999999994</v>
      </c>
      <c r="J42" s="65">
        <f t="shared" si="5"/>
        <v>13.150299999999994</v>
      </c>
      <c r="K42" s="5">
        <f t="shared" si="8"/>
        <v>7.0121152943063798</v>
      </c>
      <c r="L42" s="5">
        <f t="shared" si="6"/>
        <v>2.7398974188113989E-2</v>
      </c>
      <c r="M42" s="5">
        <f t="shared" si="7"/>
        <v>2.6668247082161756E-2</v>
      </c>
      <c r="N42" s="5">
        <f t="shared" si="9"/>
        <v>0.19579999999999842</v>
      </c>
      <c r="O42" s="5">
        <f t="shared" si="10"/>
        <v>0.15870000000000317</v>
      </c>
      <c r="P42" s="9">
        <f t="shared" si="3"/>
        <v>6.5404974202921036</v>
      </c>
      <c r="Q42" s="9"/>
      <c r="R42" s="5"/>
      <c r="S42" s="8"/>
      <c r="T42" s="10"/>
      <c r="U42" s="8"/>
    </row>
    <row r="43" spans="1:23">
      <c r="A43" s="61">
        <v>1140</v>
      </c>
      <c r="B43" s="61" t="s">
        <v>47</v>
      </c>
      <c r="C43" s="61" t="s">
        <v>47</v>
      </c>
      <c r="D43" s="62">
        <v>66.569999999999993</v>
      </c>
      <c r="E43" s="62">
        <v>4.2</v>
      </c>
      <c r="F43" s="63">
        <v>362.9</v>
      </c>
      <c r="G43" s="64">
        <f t="shared" si="4"/>
        <v>145.45871866499999</v>
      </c>
      <c r="H43" s="64">
        <v>44.219499999999996</v>
      </c>
      <c r="I43" s="64">
        <v>13.308999999999997</v>
      </c>
      <c r="J43" s="65">
        <f t="shared" si="5"/>
        <v>13.308999999999997</v>
      </c>
      <c r="K43" s="5">
        <f t="shared" si="8"/>
        <v>7.0387835413885416</v>
      </c>
      <c r="L43" s="5">
        <f t="shared" si="6"/>
        <v>2.6668247082161756E-2</v>
      </c>
      <c r="M43" s="5">
        <f t="shared" si="7"/>
        <v>2.5975486403260639E-2</v>
      </c>
      <c r="N43" s="5">
        <f t="shared" si="9"/>
        <v>0.15870000000000317</v>
      </c>
      <c r="O43" s="5">
        <f t="shared" si="10"/>
        <v>0.11849999999999739</v>
      </c>
      <c r="P43" s="9">
        <f t="shared" si="3"/>
        <v>5.2473068256466746</v>
      </c>
      <c r="Q43" s="9"/>
      <c r="R43" s="5">
        <f>K46-K43</f>
        <v>7.5985906977921402E-2</v>
      </c>
      <c r="S43" s="8">
        <f>K49-K46</f>
        <v>7.0617567213953514E-2</v>
      </c>
      <c r="T43" s="10">
        <f>I46-I43</f>
        <v>0.40599999999999881</v>
      </c>
      <c r="U43" s="8">
        <f>I49-I46</f>
        <v>0.33769999999999811</v>
      </c>
      <c r="V43">
        <f>(((T43/R43)*S43)+((U43/S43)*R43))/(R43+S43)</f>
        <v>5.0523247573320083</v>
      </c>
      <c r="W43">
        <f>(V46-V43)/(K46-K43)</f>
        <v>2.2605136704930056</v>
      </c>
    </row>
    <row r="44" spans="1:23">
      <c r="A44" s="61">
        <v>1170</v>
      </c>
      <c r="B44" s="61" t="s">
        <v>47</v>
      </c>
      <c r="C44" s="61" t="s">
        <v>47</v>
      </c>
      <c r="D44" s="62">
        <v>66.569999999999993</v>
      </c>
      <c r="E44" s="62">
        <v>4.2</v>
      </c>
      <c r="F44" s="63">
        <v>362.9</v>
      </c>
      <c r="G44" s="64">
        <f t="shared" si="4"/>
        <v>145.84852085999998</v>
      </c>
      <c r="H44" s="64">
        <v>44.337999999999994</v>
      </c>
      <c r="I44" s="64">
        <v>13.427499999999995</v>
      </c>
      <c r="J44" s="65">
        <f t="shared" si="5"/>
        <v>13.427499999999995</v>
      </c>
      <c r="K44" s="5">
        <f t="shared" si="8"/>
        <v>7.0647590277918022</v>
      </c>
      <c r="L44" s="5">
        <f t="shared" si="6"/>
        <v>2.5975486403260639E-2</v>
      </c>
      <c r="M44" s="5">
        <f t="shared" si="7"/>
        <v>2.5317807984289509E-2</v>
      </c>
      <c r="N44" s="5">
        <f t="shared" si="9"/>
        <v>0.11849999999999739</v>
      </c>
      <c r="O44" s="5">
        <f t="shared" si="10"/>
        <v>0.13560000000000372</v>
      </c>
      <c r="P44" s="9">
        <f t="shared" si="3"/>
        <v>4.9640434946669902</v>
      </c>
      <c r="Q44" s="9"/>
      <c r="R44" s="9"/>
      <c r="U44" s="8"/>
    </row>
    <row r="45" spans="1:23">
      <c r="A45" s="61">
        <v>1200</v>
      </c>
      <c r="B45" s="61" t="s">
        <v>47</v>
      </c>
      <c r="C45" s="61" t="s">
        <v>47</v>
      </c>
      <c r="D45" s="62">
        <v>66.569999999999993</v>
      </c>
      <c r="E45" s="62">
        <v>4.2</v>
      </c>
      <c r="F45" s="63">
        <v>362.9</v>
      </c>
      <c r="G45" s="64">
        <f t="shared" si="4"/>
        <v>146.29457299199998</v>
      </c>
      <c r="H45" s="64">
        <v>44.473599999999998</v>
      </c>
      <c r="I45" s="64">
        <v>13.563099999999999</v>
      </c>
      <c r="J45" s="65">
        <f t="shared" si="5"/>
        <v>13.563099999999999</v>
      </c>
      <c r="K45" s="5">
        <f t="shared" si="8"/>
        <v>7.0900768357760917</v>
      </c>
      <c r="L45" s="5">
        <f t="shared" si="6"/>
        <v>2.5317807984289509E-2</v>
      </c>
      <c r="M45" s="5">
        <f t="shared" si="7"/>
        <v>2.4692612590371255E-2</v>
      </c>
      <c r="N45" s="5">
        <f t="shared" si="9"/>
        <v>0.13560000000000372</v>
      </c>
      <c r="O45" s="5">
        <f t="shared" si="10"/>
        <v>0.1518999999999977</v>
      </c>
      <c r="P45" s="9">
        <f t="shared" si="3"/>
        <v>5.758749464066276</v>
      </c>
      <c r="Q45" s="9"/>
      <c r="R45" s="5"/>
      <c r="S45" s="8"/>
      <c r="T45" s="10"/>
      <c r="U45" s="8"/>
    </row>
    <row r="46" spans="1:23">
      <c r="A46" s="61">
        <v>1230</v>
      </c>
      <c r="B46" s="61" t="s">
        <v>47</v>
      </c>
      <c r="C46" s="61" t="s">
        <v>47</v>
      </c>
      <c r="D46" s="62">
        <v>66.569999999999993</v>
      </c>
      <c r="E46" s="62">
        <v>4.2</v>
      </c>
      <c r="F46" s="63">
        <v>362.9</v>
      </c>
      <c r="G46" s="64">
        <f t="shared" si="4"/>
        <v>146.79424348499998</v>
      </c>
      <c r="H46" s="64">
        <v>44.625499999999995</v>
      </c>
      <c r="I46" s="64">
        <v>13.714999999999996</v>
      </c>
      <c r="J46" s="65">
        <f t="shared" si="5"/>
        <v>13.714999999999996</v>
      </c>
      <c r="K46" s="5">
        <f t="shared" si="8"/>
        <v>7.114769448366463</v>
      </c>
      <c r="L46" s="5">
        <f t="shared" si="6"/>
        <v>2.4692612590371255E-2</v>
      </c>
      <c r="M46" s="5">
        <f t="shared" si="7"/>
        <v>2.4097551579060905E-2</v>
      </c>
      <c r="N46" s="5">
        <f t="shared" si="9"/>
        <v>0.1518999999999977</v>
      </c>
      <c r="O46" s="5">
        <f t="shared" si="10"/>
        <v>0.10779999999999745</v>
      </c>
      <c r="P46" s="9">
        <f t="shared" si="3"/>
        <v>5.3023268201913138</v>
      </c>
      <c r="Q46" s="9"/>
      <c r="R46" s="5">
        <f>K49-K46</f>
        <v>7.0617567213953514E-2</v>
      </c>
      <c r="S46" s="8">
        <f>K52-K49</f>
        <v>6.5957967791797856E-2</v>
      </c>
      <c r="T46" s="10">
        <f>I49-I46</f>
        <v>0.33769999999999811</v>
      </c>
      <c r="U46" s="8">
        <f>I52-I49</f>
        <v>0.37180000000000035</v>
      </c>
      <c r="V46">
        <f>(((T46/R46)*S46)+((U46/S46)*R46))/(R46+S46)</f>
        <v>5.2240919388204095</v>
      </c>
      <c r="W46">
        <f>(V49-V46)/(K49-K46)</f>
        <v>6.8742612514445813</v>
      </c>
    </row>
    <row r="47" spans="1:23">
      <c r="A47" s="61">
        <v>1260</v>
      </c>
      <c r="B47" s="61" t="s">
        <v>47</v>
      </c>
      <c r="C47" s="61" t="s">
        <v>47</v>
      </c>
      <c r="D47" s="62">
        <v>66.569999999999993</v>
      </c>
      <c r="E47" s="62">
        <v>4.2</v>
      </c>
      <c r="F47" s="63">
        <v>362.9</v>
      </c>
      <c r="G47" s="64">
        <f t="shared" si="4"/>
        <v>147.14884835099997</v>
      </c>
      <c r="H47" s="64">
        <v>44.733299999999993</v>
      </c>
      <c r="I47" s="64">
        <v>13.822799999999994</v>
      </c>
      <c r="J47" s="65">
        <f t="shared" si="5"/>
        <v>13.822799999999994</v>
      </c>
      <c r="K47" s="5">
        <f t="shared" si="8"/>
        <v>7.1388669999455239</v>
      </c>
      <c r="L47" s="5">
        <f t="shared" si="6"/>
        <v>2.4097551579060905E-2</v>
      </c>
      <c r="M47" s="5">
        <f t="shared" si="7"/>
        <v>2.3530497410193973E-2</v>
      </c>
      <c r="N47" s="5">
        <f t="shared" si="9"/>
        <v>0.10779999999999745</v>
      </c>
      <c r="O47" s="5">
        <f t="shared" si="10"/>
        <v>0.13440000000000651</v>
      </c>
      <c r="P47" s="9">
        <f t="shared" si="3"/>
        <v>5.0999812430647058</v>
      </c>
      <c r="Q47" s="9"/>
      <c r="R47" s="9"/>
      <c r="U47" s="8"/>
    </row>
    <row r="48" spans="1:23">
      <c r="A48" s="61">
        <v>1290</v>
      </c>
      <c r="B48" s="61" t="s">
        <v>47</v>
      </c>
      <c r="C48" s="61" t="s">
        <v>47</v>
      </c>
      <c r="D48" s="62">
        <v>66.569999999999993</v>
      </c>
      <c r="E48" s="62">
        <v>4.2</v>
      </c>
      <c r="F48" s="63">
        <v>362.9</v>
      </c>
      <c r="G48" s="64">
        <f t="shared" si="4"/>
        <v>147.59095311900001</v>
      </c>
      <c r="H48" s="64">
        <v>44.867699999999999</v>
      </c>
      <c r="I48" s="64">
        <v>13.9572</v>
      </c>
      <c r="J48" s="65">
        <f t="shared" si="5"/>
        <v>13.9572</v>
      </c>
      <c r="K48" s="5">
        <f t="shared" si="8"/>
        <v>7.1623974973557178</v>
      </c>
      <c r="L48" s="5">
        <f t="shared" si="6"/>
        <v>2.3530497410193973E-2</v>
      </c>
      <c r="M48" s="5">
        <f t="shared" si="7"/>
        <v>2.2989518224698635E-2</v>
      </c>
      <c r="N48" s="5">
        <f t="shared" si="9"/>
        <v>0.13440000000000651</v>
      </c>
      <c r="O48" s="5">
        <f t="shared" si="10"/>
        <v>9.5499999999994145E-2</v>
      </c>
      <c r="P48" s="9">
        <f t="shared" si="3"/>
        <v>4.9238447180453049</v>
      </c>
      <c r="Q48" s="9"/>
      <c r="R48" s="5"/>
      <c r="S48" s="8"/>
      <c r="T48" s="10"/>
      <c r="U48" s="8"/>
    </row>
    <row r="49" spans="1:23">
      <c r="A49" s="61">
        <v>1320</v>
      </c>
      <c r="B49" s="61" t="s">
        <v>47</v>
      </c>
      <c r="C49" s="61" t="s">
        <v>47</v>
      </c>
      <c r="D49" s="62">
        <v>66.569999999999993</v>
      </c>
      <c r="E49" s="62">
        <v>4.2</v>
      </c>
      <c r="F49" s="63">
        <v>362.9</v>
      </c>
      <c r="G49" s="64">
        <f t="shared" si="4"/>
        <v>147.905097504</v>
      </c>
      <c r="H49" s="64">
        <v>44.963199999999993</v>
      </c>
      <c r="I49" s="64">
        <v>14.052699999999994</v>
      </c>
      <c r="J49" s="65">
        <f t="shared" si="5"/>
        <v>14.052699999999994</v>
      </c>
      <c r="K49" s="5">
        <f t="shared" si="8"/>
        <v>7.1853870155804165</v>
      </c>
      <c r="L49" s="5">
        <f t="shared" si="6"/>
        <v>2.2989518224698635E-2</v>
      </c>
      <c r="M49" s="5">
        <f t="shared" si="7"/>
        <v>2.2472855852059048E-2</v>
      </c>
      <c r="N49" s="5">
        <f t="shared" si="9"/>
        <v>9.5499999999994145E-2</v>
      </c>
      <c r="O49" s="5">
        <f t="shared" si="10"/>
        <v>0.1022000000000034</v>
      </c>
      <c r="P49" s="9">
        <f t="shared" si="3"/>
        <v>4.3531246179644727</v>
      </c>
      <c r="Q49" s="9"/>
      <c r="R49" s="5">
        <f>K52-K49</f>
        <v>6.5957967791797856E-2</v>
      </c>
      <c r="S49" s="8">
        <f>K55-K52</f>
        <v>-4.0324691585040142</v>
      </c>
      <c r="T49" s="10">
        <f>I52-I49</f>
        <v>0.37180000000000035</v>
      </c>
      <c r="U49" s="8">
        <f>I55-I52</f>
        <v>-5.1221999999999994</v>
      </c>
      <c r="V49">
        <f>(((T49/R49)*S49)+((U49/S49)*R49))/(R49+S49)</f>
        <v>5.7095355447905733</v>
      </c>
      <c r="W49">
        <f>(V52-V49)/(K52-K49)</f>
        <v>-66.041626784244343</v>
      </c>
    </row>
    <row r="50" spans="1:23">
      <c r="A50" s="61">
        <v>1350</v>
      </c>
      <c r="B50" s="61" t="s">
        <v>47</v>
      </c>
      <c r="C50" s="61" t="s">
        <v>47</v>
      </c>
      <c r="D50" s="62">
        <v>66.569999999999993</v>
      </c>
      <c r="E50" s="62">
        <v>4.2</v>
      </c>
      <c r="F50" s="63">
        <v>362.9</v>
      </c>
      <c r="G50" s="64">
        <f t="shared" si="4"/>
        <v>148.24128133799999</v>
      </c>
      <c r="H50" s="64">
        <v>45.065399999999997</v>
      </c>
      <c r="I50" s="64">
        <v>14.154899999999998</v>
      </c>
      <c r="J50" s="65">
        <f t="shared" si="5"/>
        <v>14.154899999999998</v>
      </c>
      <c r="K50" s="5">
        <f t="shared" si="8"/>
        <v>7.2078598714324755</v>
      </c>
      <c r="L50" s="5">
        <f t="shared" si="6"/>
        <v>2.2472855852059048E-2</v>
      </c>
      <c r="M50" s="5">
        <f t="shared" si="7"/>
        <v>2.197890671877456E-2</v>
      </c>
      <c r="N50" s="5">
        <f t="shared" si="9"/>
        <v>0.1022000000000034</v>
      </c>
      <c r="O50" s="5">
        <f t="shared" si="10"/>
        <v>0.17530000000000001</v>
      </c>
      <c r="P50" s="9">
        <f t="shared" si="3"/>
        <v>6.2808154483362149</v>
      </c>
      <c r="Q50" s="9"/>
      <c r="R50" s="9"/>
      <c r="U50" s="8"/>
    </row>
    <row r="51" spans="1:23">
      <c r="A51" s="61">
        <v>1380</v>
      </c>
      <c r="B51" s="61" t="s">
        <v>47</v>
      </c>
      <c r="C51" s="61" t="s">
        <v>47</v>
      </c>
      <c r="D51" s="62">
        <v>66.569999999999993</v>
      </c>
      <c r="E51" s="62">
        <v>4.2</v>
      </c>
      <c r="F51" s="63">
        <v>362.9</v>
      </c>
      <c r="G51" s="64">
        <f t="shared" si="4"/>
        <v>148.81792542899998</v>
      </c>
      <c r="H51" s="64">
        <v>45.240699999999997</v>
      </c>
      <c r="I51" s="64">
        <v>14.330199999999998</v>
      </c>
      <c r="J51" s="65">
        <f t="shared" si="5"/>
        <v>14.330199999999998</v>
      </c>
      <c r="K51" s="5">
        <f t="shared" si="8"/>
        <v>7.2298387781512501</v>
      </c>
      <c r="L51" s="5">
        <f t="shared" si="6"/>
        <v>2.197890671877456E-2</v>
      </c>
      <c r="M51" s="5">
        <f t="shared" si="7"/>
        <v>2.1506205220964247E-2</v>
      </c>
      <c r="N51" s="5">
        <f t="shared" si="9"/>
        <v>0.17530000000000001</v>
      </c>
      <c r="O51" s="5">
        <f t="shared" si="10"/>
        <v>9.4299999999996942E-2</v>
      </c>
      <c r="P51" s="9">
        <f t="shared" si="3"/>
        <v>6.1607868604891403</v>
      </c>
      <c r="Q51" s="9"/>
      <c r="R51" s="5"/>
      <c r="S51" s="8"/>
      <c r="T51" s="10"/>
      <c r="U51" s="8"/>
    </row>
    <row r="52" spans="1:23">
      <c r="A52" s="61">
        <v>1410</v>
      </c>
      <c r="B52" s="61" t="s">
        <v>47</v>
      </c>
      <c r="C52" s="61" t="s">
        <v>47</v>
      </c>
      <c r="D52" s="62">
        <v>66.569999999999993</v>
      </c>
      <c r="E52" s="62">
        <v>4.2</v>
      </c>
      <c r="F52" s="63">
        <v>362.9</v>
      </c>
      <c r="G52" s="64">
        <f t="shared" si="4"/>
        <v>149.12812244999998</v>
      </c>
      <c r="H52" s="64">
        <v>45.334999999999994</v>
      </c>
      <c r="I52" s="64">
        <v>14.424499999999995</v>
      </c>
      <c r="J52" s="65">
        <f t="shared" si="5"/>
        <v>14.424499999999995</v>
      </c>
      <c r="K52" s="5">
        <f t="shared" si="8"/>
        <v>7.2513449833722143</v>
      </c>
      <c r="L52" s="5">
        <f t="shared" si="6"/>
        <v>2.1506205220964247E-2</v>
      </c>
      <c r="M52" s="5">
        <f t="shared" si="7"/>
        <v>2.1053409197832273E-2</v>
      </c>
      <c r="N52" s="5">
        <f t="shared" si="9"/>
        <v>9.4299999999996942E-2</v>
      </c>
      <c r="O52" s="5">
        <f t="shared" si="10"/>
        <v>-0.2400999999999982</v>
      </c>
      <c r="P52" s="9">
        <f t="shared" si="3"/>
        <v>-3.5937648448150035</v>
      </c>
      <c r="Q52" s="9"/>
      <c r="R52" s="5">
        <f>K55-K52</f>
        <v>-4.0324691585040142</v>
      </c>
      <c r="S52" s="8">
        <f>K58-K55</f>
        <v>-0.8580218237501791</v>
      </c>
      <c r="T52" s="10">
        <f>I55-I52</f>
        <v>-5.1221999999999994</v>
      </c>
      <c r="U52" s="8">
        <f>I58-I55</f>
        <v>-1.1766000000000005</v>
      </c>
      <c r="V52">
        <f>(((T52/R52)*S52)+((U52/S52)*R52))/(R52+S52)</f>
        <v>1.3535640524374504</v>
      </c>
      <c r="W52">
        <f>(V55-V52)/(K55-K52)</f>
        <v>-5.1886342141921241E-2</v>
      </c>
    </row>
    <row r="53" spans="1:23" s="32" customFormat="1">
      <c r="A53" s="48">
        <v>1440</v>
      </c>
      <c r="B53" s="48" t="s">
        <v>47</v>
      </c>
      <c r="C53" s="48" t="s">
        <v>47</v>
      </c>
      <c r="D53" s="49">
        <v>66.569999999999993</v>
      </c>
      <c r="E53" s="49">
        <v>4.2</v>
      </c>
      <c r="F53" s="50">
        <v>362.9</v>
      </c>
      <c r="G53" s="51">
        <f t="shared" si="4"/>
        <v>148.33832070299999</v>
      </c>
      <c r="H53" s="51">
        <v>45.094899999999996</v>
      </c>
      <c r="I53" s="51">
        <v>14.184399999999997</v>
      </c>
      <c r="J53" s="52">
        <f t="shared" si="5"/>
        <v>14.184399999999997</v>
      </c>
      <c r="K53" s="34">
        <f t="shared" si="8"/>
        <v>7.2723983925700466</v>
      </c>
      <c r="L53" s="34">
        <f t="shared" si="6"/>
        <v>2.1053409197832273E-2</v>
      </c>
      <c r="M53" s="34" t="e">
        <f t="shared" si="7"/>
        <v>#VALUE!</v>
      </c>
      <c r="N53" s="34">
        <f t="shared" si="9"/>
        <v>-0.2400999999999982</v>
      </c>
      <c r="O53" s="34">
        <f t="shared" si="10"/>
        <v>-4.1362999999999985</v>
      </c>
      <c r="P53" s="31" t="e">
        <f t="shared" si="3"/>
        <v>#VALUE!</v>
      </c>
      <c r="Q53" s="31"/>
      <c r="R53" s="31"/>
      <c r="U53" s="44"/>
    </row>
    <row r="54" spans="1:23" ht="17.5">
      <c r="A54" s="66">
        <v>1470</v>
      </c>
      <c r="B54" s="66">
        <v>30</v>
      </c>
      <c r="C54" s="67">
        <f>A54/B54</f>
        <v>49</v>
      </c>
      <c r="D54" s="67">
        <v>0</v>
      </c>
      <c r="E54" s="67">
        <v>0</v>
      </c>
      <c r="F54" s="68">
        <v>0</v>
      </c>
      <c r="G54" s="69">
        <f t="shared" si="4"/>
        <v>134.732085942</v>
      </c>
      <c r="H54" s="69">
        <v>40.958599999999997</v>
      </c>
      <c r="I54" s="69">
        <v>10.048099999999998</v>
      </c>
      <c r="J54" s="70">
        <f>J6+I54</f>
        <v>14.155099999999997</v>
      </c>
      <c r="K54" s="45" t="s">
        <v>86</v>
      </c>
      <c r="L54" s="14" t="s">
        <v>78</v>
      </c>
      <c r="M54" s="15" t="s">
        <v>79</v>
      </c>
      <c r="N54" s="14" t="s">
        <v>74</v>
      </c>
      <c r="O54" s="14" t="s">
        <v>77</v>
      </c>
      <c r="P54" s="16" t="s">
        <v>87</v>
      </c>
      <c r="Q54" s="9"/>
      <c r="R54" s="14" t="s">
        <v>78</v>
      </c>
      <c r="S54" s="15" t="s">
        <v>79</v>
      </c>
      <c r="T54" s="14" t="s">
        <v>74</v>
      </c>
      <c r="U54" s="14" t="s">
        <v>77</v>
      </c>
      <c r="V54" s="16" t="s">
        <v>83</v>
      </c>
      <c r="W54" s="14" t="s">
        <v>80</v>
      </c>
    </row>
    <row r="55" spans="1:23">
      <c r="A55" s="66">
        <v>1500</v>
      </c>
      <c r="B55" s="66">
        <v>60</v>
      </c>
      <c r="C55" s="67">
        <f t="shared" ref="C55:C108" si="11">A55/B55</f>
        <v>25</v>
      </c>
      <c r="D55" s="67">
        <v>0</v>
      </c>
      <c r="E55" s="67">
        <v>0</v>
      </c>
      <c r="F55" s="68">
        <v>0</v>
      </c>
      <c r="G55" s="69">
        <f t="shared" si="4"/>
        <v>132.27879921599998</v>
      </c>
      <c r="H55" s="69">
        <v>40.212799999999994</v>
      </c>
      <c r="I55" s="69">
        <v>9.3022999999999954</v>
      </c>
      <c r="J55" s="70">
        <f t="shared" ref="J55:J108" si="12">J7+I55</f>
        <v>14.350599999999993</v>
      </c>
      <c r="K55" s="5">
        <f>LN(C55)</f>
        <v>3.2188758248682006</v>
      </c>
      <c r="L55" s="5" t="e">
        <f t="shared" si="6"/>
        <v>#VALUE!</v>
      </c>
      <c r="M55" s="5">
        <f t="shared" si="7"/>
        <v>-0.3856624808119844</v>
      </c>
      <c r="N55" s="5">
        <f t="shared" si="9"/>
        <v>-0.74580000000000268</v>
      </c>
      <c r="O55" s="5">
        <f t="shared" si="10"/>
        <v>-0.49899999999999523</v>
      </c>
      <c r="P55" s="9" t="e">
        <f t="shared" si="3"/>
        <v>#VALUE!</v>
      </c>
      <c r="Q55" s="9"/>
      <c r="R55" s="5">
        <f>K58-K55</f>
        <v>-0.8580218237501791</v>
      </c>
      <c r="S55" s="8">
        <f>K61-K58</f>
        <v>-0.41494385206270823</v>
      </c>
      <c r="T55" s="10">
        <f>I58-I55</f>
        <v>-1.1766000000000005</v>
      </c>
      <c r="U55" s="8">
        <f>I61-I58</f>
        <v>-0.68689999999999429</v>
      </c>
      <c r="V55">
        <f>(((T55/R55)*S55)+((U55/S55)*R55))/(R55+S55)</f>
        <v>1.5627941268723349</v>
      </c>
      <c r="W55">
        <f>(V58-V55)/(K58-K55)</f>
        <v>-0.28341975131215147</v>
      </c>
    </row>
    <row r="56" spans="1:23">
      <c r="A56" s="66">
        <v>1530</v>
      </c>
      <c r="B56" s="66">
        <v>90</v>
      </c>
      <c r="C56" s="67">
        <f t="shared" si="11"/>
        <v>17</v>
      </c>
      <c r="D56" s="67">
        <v>0</v>
      </c>
      <c r="E56" s="67">
        <v>0</v>
      </c>
      <c r="F56" s="68">
        <v>0</v>
      </c>
      <c r="G56" s="69">
        <f t="shared" si="4"/>
        <v>130.63735368600001</v>
      </c>
      <c r="H56" s="69">
        <v>39.713799999999999</v>
      </c>
      <c r="I56" s="69">
        <v>8.8033000000000001</v>
      </c>
      <c r="J56" s="70">
        <f t="shared" si="12"/>
        <v>14.428199999999997</v>
      </c>
      <c r="K56" s="5">
        <f t="shared" ref="K56:K108" si="13">LN(C56)</f>
        <v>2.8332133440562162</v>
      </c>
      <c r="L56" s="5">
        <f t="shared" si="6"/>
        <v>-0.3856624808119844</v>
      </c>
      <c r="M56" s="5">
        <f t="shared" si="7"/>
        <v>-0.26826398659467943</v>
      </c>
      <c r="N56" s="5">
        <f t="shared" si="9"/>
        <v>-0.49899999999999523</v>
      </c>
      <c r="O56" s="5">
        <f t="shared" si="10"/>
        <v>-0.37349999999999994</v>
      </c>
      <c r="P56" s="9">
        <f t="shared" si="3"/>
        <v>1.3519148885603454</v>
      </c>
      <c r="Q56" s="9"/>
      <c r="R56" s="9"/>
      <c r="U56" s="8"/>
    </row>
    <row r="57" spans="1:23">
      <c r="A57" s="66">
        <v>1560</v>
      </c>
      <c r="B57" s="66">
        <v>120</v>
      </c>
      <c r="C57" s="67">
        <f t="shared" si="11"/>
        <v>13</v>
      </c>
      <c r="D57" s="67">
        <v>0</v>
      </c>
      <c r="E57" s="67">
        <v>0</v>
      </c>
      <c r="F57" s="68">
        <v>0</v>
      </c>
      <c r="G57" s="69">
        <f t="shared" si="4"/>
        <v>129.40873664099999</v>
      </c>
      <c r="H57" s="69">
        <v>39.340299999999999</v>
      </c>
      <c r="I57" s="69">
        <v>8.4298000000000002</v>
      </c>
      <c r="J57" s="70">
        <f t="shared" si="12"/>
        <v>14.506399999999999</v>
      </c>
      <c r="K57" s="5">
        <f t="shared" si="13"/>
        <v>2.5649493574615367</v>
      </c>
      <c r="L57" s="5">
        <f t="shared" si="6"/>
        <v>-0.26826398659467943</v>
      </c>
      <c r="M57" s="5">
        <f t="shared" si="7"/>
        <v>-0.20409535634351528</v>
      </c>
      <c r="N57" s="5">
        <f t="shared" si="9"/>
        <v>-0.37349999999999994</v>
      </c>
      <c r="O57" s="5">
        <f t="shared" si="10"/>
        <v>-0.30410000000000537</v>
      </c>
      <c r="P57" s="9">
        <f t="shared" si="3"/>
        <v>1.4477739789114725</v>
      </c>
      <c r="Q57" s="9"/>
      <c r="R57" s="5"/>
      <c r="S57" s="8"/>
      <c r="T57" s="10"/>
      <c r="U57" s="8"/>
    </row>
    <row r="58" spans="1:23">
      <c r="A58" s="66">
        <v>1590</v>
      </c>
      <c r="B58" s="66">
        <v>150</v>
      </c>
      <c r="C58" s="67">
        <f t="shared" si="11"/>
        <v>10.6</v>
      </c>
      <c r="D58" s="67">
        <v>0</v>
      </c>
      <c r="E58" s="67">
        <v>0</v>
      </c>
      <c r="F58" s="68">
        <v>0</v>
      </c>
      <c r="G58" s="69">
        <f t="shared" si="4"/>
        <v>128.40840881399998</v>
      </c>
      <c r="H58" s="69">
        <v>39.036199999999994</v>
      </c>
      <c r="I58" s="69">
        <v>8.1256999999999948</v>
      </c>
      <c r="J58" s="70">
        <f t="shared" si="12"/>
        <v>14.53629999999999</v>
      </c>
      <c r="K58" s="5">
        <f t="shared" si="13"/>
        <v>2.3608540011180215</v>
      </c>
      <c r="L58" s="5">
        <f t="shared" si="6"/>
        <v>-0.20409535634351528</v>
      </c>
      <c r="M58" s="5">
        <f t="shared" si="7"/>
        <v>-0.1636294237818019</v>
      </c>
      <c r="N58" s="5">
        <f t="shared" si="9"/>
        <v>-0.30410000000000537</v>
      </c>
      <c r="O58" s="5">
        <f t="shared" si="10"/>
        <v>-0.26159999999999428</v>
      </c>
      <c r="P58" s="9">
        <f t="shared" si="3"/>
        <v>1.5503454896332365</v>
      </c>
      <c r="Q58" s="9"/>
      <c r="R58" s="5">
        <f>K61-K58</f>
        <v>-0.41494385206270823</v>
      </c>
      <c r="S58" s="8">
        <f>K64-K61</f>
        <v>-0.26626797794796442</v>
      </c>
      <c r="T58" s="10">
        <f>I61-I58</f>
        <v>-0.68689999999999429</v>
      </c>
      <c r="U58" s="8">
        <f>I64-I61</f>
        <v>-0.50660000000000593</v>
      </c>
      <c r="V58">
        <f>(((T58/R58)*S58)+((U58/S58)*R58))/(R58+S58)</f>
        <v>1.8059744587800093</v>
      </c>
      <c r="W58">
        <f>(V61-V58)/(K61-K58)</f>
        <v>-0.50889874665381385</v>
      </c>
    </row>
    <row r="59" spans="1:23">
      <c r="A59" s="66">
        <v>1620</v>
      </c>
      <c r="B59" s="66">
        <v>180</v>
      </c>
      <c r="C59" s="67">
        <f t="shared" si="11"/>
        <v>9</v>
      </c>
      <c r="D59" s="67">
        <v>0</v>
      </c>
      <c r="E59" s="67">
        <v>0</v>
      </c>
      <c r="F59" s="68">
        <v>0</v>
      </c>
      <c r="G59" s="69">
        <f t="shared" si="4"/>
        <v>127.547883462</v>
      </c>
      <c r="H59" s="69">
        <v>38.7746</v>
      </c>
      <c r="I59" s="69">
        <v>7.8641000000000005</v>
      </c>
      <c r="J59" s="70">
        <f t="shared" si="12"/>
        <v>14.613399999999999</v>
      </c>
      <c r="K59" s="5">
        <f t="shared" si="13"/>
        <v>2.1972245773362196</v>
      </c>
      <c r="L59" s="5">
        <f t="shared" si="6"/>
        <v>-0.1636294237818019</v>
      </c>
      <c r="M59" s="5">
        <f t="shared" si="7"/>
        <v>-0.13580154115906184</v>
      </c>
      <c r="N59" s="5">
        <f t="shared" si="9"/>
        <v>-0.26159999999999428</v>
      </c>
      <c r="O59" s="5">
        <f t="shared" si="10"/>
        <v>-0.22650000000000148</v>
      </c>
      <c r="P59" s="9">
        <f t="shared" si="3"/>
        <v>1.6365175712482869</v>
      </c>
      <c r="Q59" s="9"/>
      <c r="R59" s="9"/>
      <c r="U59" s="8"/>
    </row>
    <row r="60" spans="1:23">
      <c r="A60" s="66">
        <v>1650</v>
      </c>
      <c r="B60" s="66">
        <v>210</v>
      </c>
      <c r="C60" s="67">
        <f t="shared" si="11"/>
        <v>7.8571428571428568</v>
      </c>
      <c r="D60" s="67">
        <v>0</v>
      </c>
      <c r="E60" s="67">
        <v>0</v>
      </c>
      <c r="F60" s="68">
        <v>0</v>
      </c>
      <c r="G60" s="69">
        <f t="shared" si="4"/>
        <v>126.802818507</v>
      </c>
      <c r="H60" s="69">
        <v>38.548099999999998</v>
      </c>
      <c r="I60" s="69">
        <v>7.6375999999999991</v>
      </c>
      <c r="J60" s="70">
        <f t="shared" si="12"/>
        <v>14.675899999999999</v>
      </c>
      <c r="K60" s="5">
        <f t="shared" si="13"/>
        <v>2.0614230361771577</v>
      </c>
      <c r="L60" s="5">
        <f t="shared" si="6"/>
        <v>-0.13580154115906184</v>
      </c>
      <c r="M60" s="5">
        <f t="shared" si="7"/>
        <v>-0.11551288712184449</v>
      </c>
      <c r="N60" s="5">
        <f t="shared" si="9"/>
        <v>-0.22650000000000148</v>
      </c>
      <c r="O60" s="5">
        <f t="shared" si="10"/>
        <v>-0.19879999999999853</v>
      </c>
      <c r="P60" s="9">
        <f t="shared" si="3"/>
        <v>1.6965927690274332</v>
      </c>
      <c r="Q60" s="9"/>
      <c r="R60" s="5"/>
      <c r="S60" s="8"/>
      <c r="T60" s="10"/>
      <c r="U60" s="8"/>
    </row>
    <row r="61" spans="1:23">
      <c r="A61" s="66">
        <v>1680</v>
      </c>
      <c r="B61" s="66">
        <v>240</v>
      </c>
      <c r="C61" s="67">
        <f t="shared" si="11"/>
        <v>7</v>
      </c>
      <c r="D61" s="67">
        <v>0</v>
      </c>
      <c r="E61" s="67">
        <v>0</v>
      </c>
      <c r="F61" s="68">
        <v>0</v>
      </c>
      <c r="G61" s="69">
        <f t="shared" si="4"/>
        <v>126.148871871</v>
      </c>
      <c r="H61" s="69">
        <v>38.349299999999999</v>
      </c>
      <c r="I61" s="69">
        <v>7.4388000000000005</v>
      </c>
      <c r="J61" s="70">
        <f t="shared" si="12"/>
        <v>14.802299999999995</v>
      </c>
      <c r="K61" s="5">
        <f t="shared" si="13"/>
        <v>1.9459101490553132</v>
      </c>
      <c r="L61" s="5">
        <f t="shared" si="6"/>
        <v>-0.11551288712184449</v>
      </c>
      <c r="M61" s="5">
        <f t="shared" si="7"/>
        <v>-0.10008345855698253</v>
      </c>
      <c r="N61" s="5">
        <f t="shared" si="9"/>
        <v>-0.19879999999999853</v>
      </c>
      <c r="O61" s="5">
        <f t="shared" si="10"/>
        <v>-0.18200000000000216</v>
      </c>
      <c r="P61" s="9">
        <f t="shared" si="3"/>
        <v>1.7732387125777145</v>
      </c>
      <c r="Q61" s="9"/>
      <c r="R61" s="5">
        <f>K64-K61</f>
        <v>-0.26626797794796442</v>
      </c>
      <c r="S61" s="8">
        <f>K67-K64</f>
        <v>-0.19156511567751577</v>
      </c>
      <c r="T61" s="10">
        <f>I64-I61</f>
        <v>-0.50660000000000593</v>
      </c>
      <c r="U61" s="8">
        <f>I67-I64</f>
        <v>-0.40220000000000056</v>
      </c>
      <c r="V61">
        <f>(((T61/R61)*S61)+((U61/S61)*R61))/(R61+S61)</f>
        <v>2.017138865026427</v>
      </c>
      <c r="W61">
        <f>(V64-V61)/(K64-K61)</f>
        <v>-0.85744680517103589</v>
      </c>
    </row>
    <row r="62" spans="1:23">
      <c r="A62" s="66">
        <v>1710</v>
      </c>
      <c r="B62" s="66">
        <v>270</v>
      </c>
      <c r="C62" s="67">
        <f t="shared" si="11"/>
        <v>6.333333333333333</v>
      </c>
      <c r="D62" s="67">
        <v>0</v>
      </c>
      <c r="E62" s="67">
        <v>0</v>
      </c>
      <c r="F62" s="68">
        <v>0</v>
      </c>
      <c r="G62" s="69">
        <f t="shared" si="4"/>
        <v>125.550188331</v>
      </c>
      <c r="H62" s="69">
        <v>38.167299999999997</v>
      </c>
      <c r="I62" s="69">
        <v>7.2567999999999984</v>
      </c>
      <c r="J62" s="70">
        <f t="shared" si="12"/>
        <v>14.899099999999997</v>
      </c>
      <c r="K62" s="5">
        <f t="shared" si="13"/>
        <v>1.8458266904983307</v>
      </c>
      <c r="L62" s="5">
        <f t="shared" si="6"/>
        <v>-0.10008345855698253</v>
      </c>
      <c r="M62" s="5">
        <f t="shared" si="7"/>
        <v>-8.7968772945957063E-2</v>
      </c>
      <c r="N62" s="5">
        <f t="shared" si="9"/>
        <v>-0.18200000000000216</v>
      </c>
      <c r="O62" s="5">
        <f t="shared" si="10"/>
        <v>-0.16929999999999978</v>
      </c>
      <c r="P62" s="9">
        <f t="shared" si="3"/>
        <v>1.874930875222655</v>
      </c>
      <c r="Q62" s="9"/>
      <c r="R62" s="9"/>
      <c r="U62" s="8"/>
    </row>
    <row r="63" spans="1:23">
      <c r="A63" s="66">
        <v>1740</v>
      </c>
      <c r="B63" s="66">
        <v>300</v>
      </c>
      <c r="C63" s="67">
        <f t="shared" si="11"/>
        <v>5.8</v>
      </c>
      <c r="D63" s="67">
        <v>0</v>
      </c>
      <c r="E63" s="67">
        <v>0</v>
      </c>
      <c r="F63" s="68">
        <v>0</v>
      </c>
      <c r="G63" s="69">
        <f t="shared" si="4"/>
        <v>124.99328106</v>
      </c>
      <c r="H63" s="69">
        <v>37.997999999999998</v>
      </c>
      <c r="I63" s="69">
        <v>7.0874999999999986</v>
      </c>
      <c r="J63" s="70">
        <f t="shared" si="12"/>
        <v>14.966099999999997</v>
      </c>
      <c r="K63" s="5">
        <f t="shared" si="13"/>
        <v>1.7578579175523736</v>
      </c>
      <c r="L63" s="5">
        <f t="shared" si="6"/>
        <v>-8.7968772945957063E-2</v>
      </c>
      <c r="M63" s="5">
        <f t="shared" si="7"/>
        <v>-7.8215746445024825E-2</v>
      </c>
      <c r="N63" s="5">
        <f t="shared" si="9"/>
        <v>-0.16929999999999978</v>
      </c>
      <c r="O63" s="5">
        <f t="shared" si="10"/>
        <v>-0.15530000000000399</v>
      </c>
      <c r="P63" s="9">
        <f t="shared" si="3"/>
        <v>1.9568297351580555</v>
      </c>
      <c r="Q63" s="9"/>
      <c r="R63" s="5"/>
      <c r="S63" s="8"/>
      <c r="T63" s="10"/>
      <c r="U63" s="8"/>
    </row>
    <row r="64" spans="1:23">
      <c r="A64" s="66">
        <v>1770</v>
      </c>
      <c r="B64" s="66">
        <v>330</v>
      </c>
      <c r="C64" s="67">
        <f t="shared" si="11"/>
        <v>5.3636363636363633</v>
      </c>
      <c r="D64" s="67">
        <v>0</v>
      </c>
      <c r="E64" s="67">
        <v>0</v>
      </c>
      <c r="F64" s="68">
        <v>0</v>
      </c>
      <c r="G64" s="69">
        <f t="shared" si="4"/>
        <v>124.48242636899998</v>
      </c>
      <c r="H64" s="69">
        <v>37.842699999999994</v>
      </c>
      <c r="I64" s="69">
        <v>6.9321999999999946</v>
      </c>
      <c r="J64" s="70">
        <f t="shared" si="12"/>
        <v>15.036399999999993</v>
      </c>
      <c r="K64" s="5">
        <f t="shared" si="13"/>
        <v>1.6796421711073488</v>
      </c>
      <c r="L64" s="5">
        <f t="shared" si="6"/>
        <v>-7.8215746445024825E-2</v>
      </c>
      <c r="M64" s="5">
        <f t="shared" si="7"/>
        <v>-7.0204258673248532E-2</v>
      </c>
      <c r="N64" s="5">
        <f t="shared" si="9"/>
        <v>-0.15530000000000399</v>
      </c>
      <c r="O64" s="5">
        <f t="shared" si="10"/>
        <v>-0.14139999999999731</v>
      </c>
      <c r="P64" s="9">
        <f t="shared" si="3"/>
        <v>2.0005998602119197</v>
      </c>
      <c r="Q64" s="9"/>
      <c r="R64" s="5">
        <f>K67-K64</f>
        <v>-0.19156511567751577</v>
      </c>
      <c r="S64" s="8">
        <f>K70-K67</f>
        <v>-0.14690312959041196</v>
      </c>
      <c r="T64" s="10">
        <f>I67-I64</f>
        <v>-0.40220000000000056</v>
      </c>
      <c r="U64" s="8">
        <f>I70-I67</f>
        <v>-0.34629999999999939</v>
      </c>
      <c r="V64">
        <f>(((T64/R64)*S64)+((U64/S64)*R64))/(R64+S64)</f>
        <v>2.245449492037261</v>
      </c>
      <c r="W64">
        <f>(V67-V64)/(K67-K64)</f>
        <v>-1.1513198498827746</v>
      </c>
    </row>
    <row r="65" spans="1:23">
      <c r="A65" s="66">
        <v>1800</v>
      </c>
      <c r="B65" s="66">
        <v>360</v>
      </c>
      <c r="C65" s="67">
        <f t="shared" si="11"/>
        <v>5</v>
      </c>
      <c r="D65" s="67">
        <v>0</v>
      </c>
      <c r="E65" s="67">
        <v>0</v>
      </c>
      <c r="F65" s="68">
        <v>0</v>
      </c>
      <c r="G65" s="69">
        <f t="shared" si="4"/>
        <v>124.017295311</v>
      </c>
      <c r="H65" s="69">
        <v>37.701299999999996</v>
      </c>
      <c r="I65" s="69">
        <v>6.7907999999999973</v>
      </c>
      <c r="J65" s="70">
        <f t="shared" si="12"/>
        <v>15.102899999999991</v>
      </c>
      <c r="K65" s="5">
        <f t="shared" si="13"/>
        <v>1.6094379124341003</v>
      </c>
      <c r="L65" s="5">
        <f t="shared" si="6"/>
        <v>-7.0204258673248532E-2</v>
      </c>
      <c r="M65" s="5">
        <f t="shared" si="7"/>
        <v>-6.3513405722325667E-2</v>
      </c>
      <c r="N65" s="5">
        <f t="shared" si="9"/>
        <v>-0.14139999999999731</v>
      </c>
      <c r="O65" s="5">
        <f t="shared" si="10"/>
        <v>-0.13190000000000168</v>
      </c>
      <c r="P65" s="9">
        <f t="shared" si="3"/>
        <v>2.0469911441473396</v>
      </c>
      <c r="Q65" s="9"/>
      <c r="R65" s="9"/>
      <c r="U65" s="8"/>
    </row>
    <row r="66" spans="1:23">
      <c r="A66" s="66">
        <v>1830</v>
      </c>
      <c r="B66" s="66">
        <v>390</v>
      </c>
      <c r="C66" s="67">
        <f t="shared" si="11"/>
        <v>4.6923076923076925</v>
      </c>
      <c r="D66" s="67">
        <v>0</v>
      </c>
      <c r="E66" s="67">
        <v>0</v>
      </c>
      <c r="F66" s="68">
        <v>0</v>
      </c>
      <c r="G66" s="69">
        <f t="shared" si="4"/>
        <v>123.58341421799999</v>
      </c>
      <c r="H66" s="69">
        <v>37.569399999999995</v>
      </c>
      <c r="I66" s="69">
        <v>6.6588999999999956</v>
      </c>
      <c r="J66" s="70">
        <f t="shared" si="12"/>
        <v>15.19019999999999</v>
      </c>
      <c r="K66" s="5">
        <f t="shared" si="13"/>
        <v>1.5459245067117746</v>
      </c>
      <c r="L66" s="5">
        <f t="shared" si="6"/>
        <v>-6.3513405722325667E-2</v>
      </c>
      <c r="M66" s="5">
        <f t="shared" si="7"/>
        <v>-5.7847451281941575E-2</v>
      </c>
      <c r="N66" s="5">
        <f t="shared" si="9"/>
        <v>-0.13190000000000168</v>
      </c>
      <c r="O66" s="5">
        <f t="shared" si="10"/>
        <v>-0.12890000000000157</v>
      </c>
      <c r="P66" s="9">
        <f t="shared" si="3"/>
        <v>2.156038347422943</v>
      </c>
      <c r="Q66" s="9"/>
      <c r="R66" s="5"/>
      <c r="S66" s="8"/>
      <c r="T66" s="10"/>
      <c r="U66" s="8"/>
    </row>
    <row r="67" spans="1:23">
      <c r="A67" s="66">
        <v>1860</v>
      </c>
      <c r="B67" s="66">
        <v>420</v>
      </c>
      <c r="C67" s="67">
        <f t="shared" si="11"/>
        <v>4.4285714285714288</v>
      </c>
      <c r="D67" s="67">
        <v>0</v>
      </c>
      <c r="E67" s="67">
        <v>0</v>
      </c>
      <c r="F67" s="68">
        <v>0</v>
      </c>
      <c r="G67" s="69">
        <f t="shared" si="4"/>
        <v>123.15940153499999</v>
      </c>
      <c r="H67" s="69">
        <v>37.440499999999993</v>
      </c>
      <c r="I67" s="69">
        <v>6.529999999999994</v>
      </c>
      <c r="J67" s="70">
        <f t="shared" si="12"/>
        <v>15.256199999999993</v>
      </c>
      <c r="K67" s="5">
        <f t="shared" si="13"/>
        <v>1.488077055429833</v>
      </c>
      <c r="L67" s="5">
        <f t="shared" si="6"/>
        <v>-5.7847451281941575E-2</v>
      </c>
      <c r="M67" s="5">
        <f t="shared" si="7"/>
        <v>-5.2992530140510308E-2</v>
      </c>
      <c r="N67" s="5">
        <f t="shared" si="9"/>
        <v>-0.12890000000000157</v>
      </c>
      <c r="O67" s="5">
        <f t="shared" si="10"/>
        <v>-0.1173999999999964</v>
      </c>
      <c r="P67" s="9">
        <f t="shared" si="3"/>
        <v>2.2215587205553029</v>
      </c>
      <c r="Q67" s="9"/>
      <c r="R67" s="5">
        <f>K70-K67</f>
        <v>-0.14690312959041196</v>
      </c>
      <c r="S67" s="8">
        <f>K73-K70</f>
        <v>-0.11739849421730542</v>
      </c>
      <c r="T67" s="10">
        <f>I70-I67</f>
        <v>-0.34629999999999939</v>
      </c>
      <c r="U67" s="8">
        <f>I73-I70</f>
        <v>-0.2996999999999943</v>
      </c>
      <c r="V67">
        <f>(((T67/R67)*S67)+((U67/S67)*R67))/(R67+S67)</f>
        <v>2.4660022122618748</v>
      </c>
      <c r="W67">
        <f>(V70-V67)/(K70-K67)</f>
        <v>-1.4735222419273413</v>
      </c>
    </row>
    <row r="68" spans="1:23">
      <c r="A68" s="66">
        <v>1890</v>
      </c>
      <c r="B68" s="66">
        <v>450</v>
      </c>
      <c r="C68" s="67">
        <f t="shared" si="11"/>
        <v>4.2</v>
      </c>
      <c r="D68" s="67">
        <v>0</v>
      </c>
      <c r="E68" s="67">
        <v>0</v>
      </c>
      <c r="F68" s="68">
        <v>0</v>
      </c>
      <c r="G68" s="69">
        <f t="shared" si="4"/>
        <v>122.773217757</v>
      </c>
      <c r="H68" s="69">
        <v>37.323099999999997</v>
      </c>
      <c r="I68" s="69">
        <v>6.4125999999999976</v>
      </c>
      <c r="J68" s="70">
        <f t="shared" si="12"/>
        <v>15.373599999999996</v>
      </c>
      <c r="K68" s="5">
        <f t="shared" si="13"/>
        <v>1.4350845252893227</v>
      </c>
      <c r="L68" s="5">
        <f t="shared" si="6"/>
        <v>-5.2992530140510308E-2</v>
      </c>
      <c r="M68" s="5">
        <f t="shared" si="7"/>
        <v>-4.879016416943216E-2</v>
      </c>
      <c r="N68" s="5">
        <f t="shared" si="9"/>
        <v>-0.1173999999999964</v>
      </c>
      <c r="O68" s="5">
        <f t="shared" si="10"/>
        <v>-0.11690000000000111</v>
      </c>
      <c r="P68" s="9">
        <f t="shared" si="3"/>
        <v>2.3094182660757241</v>
      </c>
      <c r="Q68" s="9"/>
      <c r="R68" s="9"/>
      <c r="U68" s="8"/>
    </row>
    <row r="69" spans="1:23">
      <c r="A69" s="66">
        <v>1920</v>
      </c>
      <c r="B69" s="66">
        <v>480</v>
      </c>
      <c r="C69" s="67">
        <f t="shared" si="11"/>
        <v>4</v>
      </c>
      <c r="D69" s="67">
        <v>0</v>
      </c>
      <c r="E69" s="67">
        <v>0</v>
      </c>
      <c r="F69" s="68">
        <v>0</v>
      </c>
      <c r="G69" s="69">
        <f t="shared" si="4"/>
        <v>122.38867871399999</v>
      </c>
      <c r="H69" s="69">
        <v>37.206199999999995</v>
      </c>
      <c r="I69" s="69">
        <v>6.2956999999999965</v>
      </c>
      <c r="J69" s="70">
        <f t="shared" si="12"/>
        <v>15.398399999999995</v>
      </c>
      <c r="K69" s="5">
        <f t="shared" si="13"/>
        <v>1.3862943611198906</v>
      </c>
      <c r="L69" s="5">
        <f t="shared" si="6"/>
        <v>-4.879016416943216E-2</v>
      </c>
      <c r="M69" s="5">
        <f t="shared" si="7"/>
        <v>-4.5120435280469495E-2</v>
      </c>
      <c r="N69" s="5">
        <f t="shared" ref="N69:N100" si="14">I69-I68</f>
        <v>-0.11690000000000111</v>
      </c>
      <c r="O69" s="5">
        <f t="shared" ref="O69:O100" si="15">I70-I69</f>
        <v>-0.11200000000000188</v>
      </c>
      <c r="P69" s="9">
        <f t="shared" si="3"/>
        <v>2.4407957346687352</v>
      </c>
      <c r="Q69" s="9"/>
      <c r="R69" s="5"/>
      <c r="S69" s="8"/>
      <c r="T69" s="10"/>
      <c r="U69" s="8"/>
    </row>
    <row r="70" spans="1:23">
      <c r="A70" s="66">
        <v>1950</v>
      </c>
      <c r="B70" s="66">
        <v>510</v>
      </c>
      <c r="C70" s="67">
        <f t="shared" si="11"/>
        <v>3.8235294117647061</v>
      </c>
      <c r="D70" s="67">
        <v>0</v>
      </c>
      <c r="E70" s="67">
        <v>0</v>
      </c>
      <c r="F70" s="68">
        <v>0</v>
      </c>
      <c r="G70" s="69">
        <f t="shared" ref="G70:G108" si="16">H70*3.28947</f>
        <v>122.02025807399998</v>
      </c>
      <c r="H70" s="69">
        <v>37.094199999999994</v>
      </c>
      <c r="I70" s="69">
        <v>6.1836999999999946</v>
      </c>
      <c r="J70" s="70">
        <f t="shared" si="12"/>
        <v>15.498099999999994</v>
      </c>
      <c r="K70" s="5">
        <f t="shared" si="13"/>
        <v>1.3411739258394211</v>
      </c>
      <c r="L70" s="5">
        <f t="shared" ref="L70:L108" si="17">K70-K69</f>
        <v>-4.5120435280469495E-2</v>
      </c>
      <c r="M70" s="5">
        <f t="shared" ref="M70:M108" si="18">K71-K70</f>
        <v>-4.189094170916019E-2</v>
      </c>
      <c r="N70" s="5">
        <f t="shared" si="14"/>
        <v>-0.11200000000000188</v>
      </c>
      <c r="O70" s="5">
        <f t="shared" si="15"/>
        <v>-0.10149999999999437</v>
      </c>
      <c r="P70" s="9">
        <f t="shared" ref="P70:P108" si="19">(((N70/L70)*M70)+((O70/M70)*L70))/(L70+M70)</f>
        <v>2.4515016218163375</v>
      </c>
      <c r="Q70" s="9"/>
      <c r="R70" s="5">
        <f>K73-K70</f>
        <v>-0.11739849421730542</v>
      </c>
      <c r="S70" s="8">
        <f>K76-K73</f>
        <v>-9.6589770509949879E-2</v>
      </c>
      <c r="T70" s="10">
        <f>I73-I70</f>
        <v>-0.2996999999999943</v>
      </c>
      <c r="U70" s="8">
        <f>I76-I73</f>
        <v>-0.26940000000000452</v>
      </c>
      <c r="V70">
        <f>(((T70/R70)*S70)+((U70/S70)*R70))/(R70+S70)</f>
        <v>2.6824672411220813</v>
      </c>
      <c r="W70">
        <f>(V73-V70)/(K73-K70)</f>
        <v>-1.7844586229932504</v>
      </c>
    </row>
    <row r="71" spans="1:23">
      <c r="A71" s="66">
        <v>1980</v>
      </c>
      <c r="B71" s="66">
        <v>540</v>
      </c>
      <c r="C71" s="67">
        <f t="shared" si="11"/>
        <v>3.6666666666666665</v>
      </c>
      <c r="D71" s="67">
        <v>0</v>
      </c>
      <c r="E71" s="67">
        <v>0</v>
      </c>
      <c r="F71" s="68">
        <v>0</v>
      </c>
      <c r="G71" s="69">
        <f t="shared" si="16"/>
        <v>121.686376869</v>
      </c>
      <c r="H71" s="69">
        <v>36.992699999999999</v>
      </c>
      <c r="I71" s="69">
        <v>6.0822000000000003</v>
      </c>
      <c r="J71" s="70">
        <f t="shared" si="12"/>
        <v>15.5745</v>
      </c>
      <c r="K71" s="5">
        <f t="shared" si="13"/>
        <v>1.2992829841302609</v>
      </c>
      <c r="L71" s="5">
        <f t="shared" si="17"/>
        <v>-4.189094170916019E-2</v>
      </c>
      <c r="M71" s="5">
        <f t="shared" si="18"/>
        <v>-3.9029343905735425E-2</v>
      </c>
      <c r="N71" s="5">
        <f t="shared" si="14"/>
        <v>-0.10149999999999437</v>
      </c>
      <c r="O71" s="5">
        <f t="shared" si="15"/>
        <v>-0.1022000000000034</v>
      </c>
      <c r="P71" s="9">
        <f t="shared" si="19"/>
        <v>2.5242086383022007</v>
      </c>
      <c r="Q71" s="9"/>
      <c r="R71" s="9"/>
      <c r="U71" s="8"/>
    </row>
    <row r="72" spans="1:23">
      <c r="A72" s="66">
        <v>2010</v>
      </c>
      <c r="B72" s="66">
        <v>570</v>
      </c>
      <c r="C72" s="67">
        <f t="shared" si="11"/>
        <v>3.5263157894736841</v>
      </c>
      <c r="D72" s="67">
        <v>0</v>
      </c>
      <c r="E72" s="67">
        <v>0</v>
      </c>
      <c r="F72" s="68">
        <v>0</v>
      </c>
      <c r="G72" s="69">
        <f t="shared" si="16"/>
        <v>121.35019303499999</v>
      </c>
      <c r="H72" s="69">
        <v>36.890499999999996</v>
      </c>
      <c r="I72" s="69">
        <v>5.9799999999999969</v>
      </c>
      <c r="J72" s="70">
        <f t="shared" si="12"/>
        <v>15.618599999999994</v>
      </c>
      <c r="K72" s="5">
        <f t="shared" si="13"/>
        <v>1.2602536402245255</v>
      </c>
      <c r="L72" s="5">
        <f t="shared" si="17"/>
        <v>-3.9029343905735425E-2</v>
      </c>
      <c r="M72" s="5">
        <f t="shared" si="18"/>
        <v>-3.6478208602409801E-2</v>
      </c>
      <c r="N72" s="5">
        <f t="shared" si="14"/>
        <v>-0.1022000000000034</v>
      </c>
      <c r="O72" s="5">
        <f t="shared" si="15"/>
        <v>-9.5999999999996533E-2</v>
      </c>
      <c r="P72" s="9">
        <f t="shared" si="19"/>
        <v>2.6253478039145635</v>
      </c>
      <c r="Q72" s="9"/>
      <c r="R72" s="5"/>
      <c r="S72" s="8"/>
      <c r="T72" s="10"/>
      <c r="U72" s="8"/>
    </row>
    <row r="73" spans="1:23">
      <c r="A73" s="66">
        <v>2040</v>
      </c>
      <c r="B73" s="66">
        <v>600</v>
      </c>
      <c r="C73" s="67">
        <f t="shared" si="11"/>
        <v>3.4</v>
      </c>
      <c r="D73" s="67">
        <v>0</v>
      </c>
      <c r="E73" s="67">
        <v>0</v>
      </c>
      <c r="F73" s="68">
        <v>0</v>
      </c>
      <c r="G73" s="69">
        <f t="shared" si="16"/>
        <v>121.034403915</v>
      </c>
      <c r="H73" s="69">
        <v>36.794499999999999</v>
      </c>
      <c r="I73" s="69">
        <v>5.8840000000000003</v>
      </c>
      <c r="J73" s="70">
        <f t="shared" si="12"/>
        <v>15.726999999999997</v>
      </c>
      <c r="K73" s="5">
        <f t="shared" si="13"/>
        <v>1.2237754316221157</v>
      </c>
      <c r="L73" s="5">
        <f t="shared" si="17"/>
        <v>-3.6478208602409801E-2</v>
      </c>
      <c r="M73" s="5">
        <f t="shared" si="18"/>
        <v>-3.4191364748279218E-2</v>
      </c>
      <c r="N73" s="5">
        <f t="shared" si="14"/>
        <v>-9.5999999999996533E-2</v>
      </c>
      <c r="O73" s="5">
        <f t="shared" si="15"/>
        <v>-9.4900000000002649E-2</v>
      </c>
      <c r="P73" s="9">
        <f t="shared" si="19"/>
        <v>2.7059588059248845</v>
      </c>
      <c r="Q73" s="9"/>
      <c r="R73" s="5">
        <f>K76-K73</f>
        <v>-9.6589770509949879E-2</v>
      </c>
      <c r="S73" s="8">
        <f>K79-K76</f>
        <v>-8.1217105929477951E-2</v>
      </c>
      <c r="T73" s="10">
        <f>I76-I73</f>
        <v>-0.26940000000000452</v>
      </c>
      <c r="U73" s="8">
        <f>I79-I76</f>
        <v>-0.24190000000000111</v>
      </c>
      <c r="V73">
        <f>(((T73/R73)*S73)+((U73/S73)*R73))/(R73+S73)</f>
        <v>2.8919599964545752</v>
      </c>
      <c r="W73">
        <f>(V76-V73)/(K76-K73)</f>
        <v>-1.949458362284785</v>
      </c>
    </row>
    <row r="74" spans="1:23">
      <c r="A74" s="66">
        <v>2070</v>
      </c>
      <c r="B74" s="66">
        <v>630</v>
      </c>
      <c r="C74" s="67">
        <f t="shared" si="11"/>
        <v>3.2857142857142856</v>
      </c>
      <c r="D74" s="67">
        <v>0</v>
      </c>
      <c r="E74" s="67">
        <v>0</v>
      </c>
      <c r="F74" s="68">
        <v>0</v>
      </c>
      <c r="G74" s="69">
        <f t="shared" si="16"/>
        <v>120.72223321199999</v>
      </c>
      <c r="H74" s="69">
        <v>36.699599999999997</v>
      </c>
      <c r="I74" s="69">
        <v>5.7890999999999977</v>
      </c>
      <c r="J74" s="70">
        <f t="shared" si="12"/>
        <v>15.828299999999992</v>
      </c>
      <c r="K74" s="5">
        <f t="shared" si="13"/>
        <v>1.1895840668738364</v>
      </c>
      <c r="L74" s="5">
        <f t="shared" si="17"/>
        <v>-3.4191364748279218E-2</v>
      </c>
      <c r="M74" s="5">
        <f t="shared" si="18"/>
        <v>-3.2131278182793377E-2</v>
      </c>
      <c r="N74" s="5">
        <f t="shared" si="14"/>
        <v>-9.4900000000002649E-2</v>
      </c>
      <c r="O74" s="5">
        <f t="shared" si="15"/>
        <v>-8.6899999999999977E-2</v>
      </c>
      <c r="P74" s="9">
        <f t="shared" si="19"/>
        <v>2.7389391429418595</v>
      </c>
      <c r="Q74" s="9"/>
      <c r="R74" s="9"/>
      <c r="U74" s="8"/>
    </row>
    <row r="75" spans="1:23">
      <c r="A75" s="66">
        <v>2100</v>
      </c>
      <c r="B75" s="66">
        <v>660</v>
      </c>
      <c r="C75" s="67">
        <f t="shared" si="11"/>
        <v>3.1818181818181817</v>
      </c>
      <c r="D75" s="67">
        <v>0</v>
      </c>
      <c r="E75" s="67">
        <v>0</v>
      </c>
      <c r="F75" s="68">
        <v>0</v>
      </c>
      <c r="G75" s="69">
        <f t="shared" si="16"/>
        <v>120.43637826899999</v>
      </c>
      <c r="H75" s="69">
        <v>36.612699999999997</v>
      </c>
      <c r="I75" s="69">
        <v>5.7021999999999977</v>
      </c>
      <c r="J75" s="70">
        <f t="shared" si="12"/>
        <v>15.923299999999998</v>
      </c>
      <c r="K75" s="5">
        <f t="shared" si="13"/>
        <v>1.1574527886910431</v>
      </c>
      <c r="L75" s="5">
        <f t="shared" si="17"/>
        <v>-3.2131278182793377E-2</v>
      </c>
      <c r="M75" s="5">
        <f t="shared" si="18"/>
        <v>-3.0267127578877284E-2</v>
      </c>
      <c r="N75" s="5">
        <f t="shared" si="14"/>
        <v>-8.6899999999999977E-2</v>
      </c>
      <c r="O75" s="5">
        <f t="shared" si="15"/>
        <v>-8.7600000000001899E-2</v>
      </c>
      <c r="P75" s="9">
        <f t="shared" si="19"/>
        <v>2.802213066280145</v>
      </c>
      <c r="Q75" s="9"/>
      <c r="R75" s="5"/>
      <c r="S75" s="8"/>
      <c r="T75" s="10"/>
      <c r="U75" s="8"/>
    </row>
    <row r="76" spans="1:23">
      <c r="A76" s="66">
        <v>2130</v>
      </c>
      <c r="B76" s="66">
        <v>690</v>
      </c>
      <c r="C76" s="67">
        <f t="shared" si="11"/>
        <v>3.0869565217391304</v>
      </c>
      <c r="D76" s="67">
        <v>0</v>
      </c>
      <c r="E76" s="67">
        <v>0</v>
      </c>
      <c r="F76" s="68">
        <v>0</v>
      </c>
      <c r="G76" s="69">
        <f t="shared" si="16"/>
        <v>120.14822069699999</v>
      </c>
      <c r="H76" s="69">
        <v>36.525099999999995</v>
      </c>
      <c r="I76" s="69">
        <v>5.6145999999999958</v>
      </c>
      <c r="J76" s="70">
        <f t="shared" si="12"/>
        <v>16.01059999999999</v>
      </c>
      <c r="K76" s="5">
        <f t="shared" si="13"/>
        <v>1.1271856611121658</v>
      </c>
      <c r="L76" s="5">
        <f t="shared" si="17"/>
        <v>-3.0267127578877284E-2</v>
      </c>
      <c r="M76" s="5">
        <f t="shared" si="18"/>
        <v>-2.8573372444056E-2</v>
      </c>
      <c r="N76" s="5">
        <f t="shared" si="14"/>
        <v>-8.7600000000001899E-2</v>
      </c>
      <c r="O76" s="5">
        <f t="shared" si="15"/>
        <v>-8.2499999999996021E-2</v>
      </c>
      <c r="P76" s="9">
        <f t="shared" si="19"/>
        <v>2.8906666300429924</v>
      </c>
      <c r="Q76" s="9"/>
      <c r="R76" s="5">
        <f>K79-K76</f>
        <v>-8.1217105929477951E-2</v>
      </c>
      <c r="S76" s="8">
        <f>K82-K79</f>
        <v>-6.9458963315477962E-2</v>
      </c>
      <c r="T76" s="10">
        <f>I79-I76</f>
        <v>-0.24190000000000111</v>
      </c>
      <c r="U76" s="8">
        <f>I82-I79</f>
        <v>-0.21999999999999886</v>
      </c>
      <c r="V76">
        <f>(((T76/R76)*S76)+((U76/S76)*R76))/(R76+S76)</f>
        <v>3.0802577322863653</v>
      </c>
      <c r="W76">
        <f>(V79-V76)/(K79-K76)</f>
        <v>-1.6489644862764423</v>
      </c>
    </row>
    <row r="77" spans="1:23">
      <c r="A77" s="66">
        <v>2160</v>
      </c>
      <c r="B77" s="66">
        <v>720</v>
      </c>
      <c r="C77" s="67">
        <f t="shared" si="11"/>
        <v>3</v>
      </c>
      <c r="D77" s="67">
        <v>0</v>
      </c>
      <c r="E77" s="67">
        <v>0</v>
      </c>
      <c r="F77" s="68">
        <v>0</v>
      </c>
      <c r="G77" s="69">
        <f t="shared" si="16"/>
        <v>119.876839422</v>
      </c>
      <c r="H77" s="69">
        <v>36.442599999999999</v>
      </c>
      <c r="I77" s="69">
        <v>5.5320999999999998</v>
      </c>
      <c r="J77" s="70">
        <f t="shared" si="12"/>
        <v>16.181599999999996</v>
      </c>
      <c r="K77" s="5">
        <f t="shared" si="13"/>
        <v>1.0986122886681098</v>
      </c>
      <c r="L77" s="5">
        <f t="shared" si="17"/>
        <v>-2.8573372444056E-2</v>
      </c>
      <c r="M77" s="5">
        <f t="shared" si="18"/>
        <v>-2.7028672387919395E-2</v>
      </c>
      <c r="N77" s="5">
        <f t="shared" si="14"/>
        <v>-8.2499999999996021E-2</v>
      </c>
      <c r="O77" s="5">
        <f t="shared" si="15"/>
        <v>-8.1200000000002603E-2</v>
      </c>
      <c r="P77" s="9">
        <f t="shared" si="19"/>
        <v>2.9473843427625117</v>
      </c>
      <c r="Q77" s="9"/>
      <c r="R77" s="9"/>
      <c r="U77" s="8"/>
    </row>
    <row r="78" spans="1:23">
      <c r="A78" s="66">
        <v>2190</v>
      </c>
      <c r="B78" s="66">
        <v>750</v>
      </c>
      <c r="C78" s="67">
        <f t="shared" si="11"/>
        <v>2.92</v>
      </c>
      <c r="D78" s="67">
        <v>0</v>
      </c>
      <c r="E78" s="67">
        <v>0</v>
      </c>
      <c r="F78" s="68">
        <v>0</v>
      </c>
      <c r="G78" s="69">
        <f t="shared" si="16"/>
        <v>119.60973445799999</v>
      </c>
      <c r="H78" s="69">
        <v>36.361399999999996</v>
      </c>
      <c r="I78" s="69">
        <v>5.4508999999999972</v>
      </c>
      <c r="J78" s="70">
        <f t="shared" si="12"/>
        <v>16.250699999999995</v>
      </c>
      <c r="K78" s="5">
        <f t="shared" si="13"/>
        <v>1.0715836162801904</v>
      </c>
      <c r="L78" s="5">
        <f t="shared" si="17"/>
        <v>-2.7028672387919395E-2</v>
      </c>
      <c r="M78" s="5">
        <f t="shared" si="18"/>
        <v>-2.5615061097502556E-2</v>
      </c>
      <c r="N78" s="5">
        <f t="shared" si="14"/>
        <v>-8.1200000000002603E-2</v>
      </c>
      <c r="O78" s="5">
        <f t="shared" si="15"/>
        <v>-7.820000000000249E-2</v>
      </c>
      <c r="P78" s="9">
        <f t="shared" si="19"/>
        <v>3.0292077705167739</v>
      </c>
      <c r="Q78" s="9"/>
      <c r="R78" s="5"/>
      <c r="S78" s="8"/>
      <c r="T78" s="10"/>
      <c r="U78" s="8"/>
    </row>
    <row r="79" spans="1:23">
      <c r="A79" s="66">
        <v>2220</v>
      </c>
      <c r="B79" s="66">
        <v>780</v>
      </c>
      <c r="C79" s="67">
        <f t="shared" si="11"/>
        <v>2.8461538461538463</v>
      </c>
      <c r="D79" s="67">
        <v>0</v>
      </c>
      <c r="E79" s="67">
        <v>0</v>
      </c>
      <c r="F79" s="68">
        <v>0</v>
      </c>
      <c r="G79" s="69">
        <f t="shared" si="16"/>
        <v>119.35249790399999</v>
      </c>
      <c r="H79" s="69">
        <v>36.283199999999994</v>
      </c>
      <c r="I79" s="69">
        <v>5.3726999999999947</v>
      </c>
      <c r="J79" s="70">
        <f t="shared" si="12"/>
        <v>16.46479999999999</v>
      </c>
      <c r="K79" s="5">
        <f t="shared" si="13"/>
        <v>1.0459685551826878</v>
      </c>
      <c r="L79" s="5">
        <f t="shared" si="17"/>
        <v>-2.5615061097502556E-2</v>
      </c>
      <c r="M79" s="5">
        <f t="shared" si="18"/>
        <v>-2.431730765070661E-2</v>
      </c>
      <c r="N79" s="5">
        <f t="shared" si="14"/>
        <v>-7.820000000000249E-2</v>
      </c>
      <c r="O79" s="5">
        <f t="shared" si="15"/>
        <v>-7.5399999999994805E-2</v>
      </c>
      <c r="P79" s="9">
        <f t="shared" si="19"/>
        <v>3.0774027258628767</v>
      </c>
      <c r="Q79" s="9"/>
      <c r="R79" s="5">
        <f>K82-K79</f>
        <v>-6.9458963315477962E-2</v>
      </c>
      <c r="S79" s="8">
        <f>K85-K82</f>
        <v>-6.0218859993054763E-2</v>
      </c>
      <c r="T79" s="10">
        <f>I82-I79</f>
        <v>-0.21999999999999886</v>
      </c>
      <c r="U79" s="8">
        <f>I85-I82</f>
        <v>-0.19599999999999795</v>
      </c>
      <c r="V79">
        <f>(((T79/R79)*S79)+((U79/S79)*R79))/(R79+S79)</f>
        <v>3.2141818556422264</v>
      </c>
      <c r="W79">
        <f>(V82-V79)/(K82-K79)</f>
        <v>-1.7256397658009188</v>
      </c>
    </row>
    <row r="80" spans="1:23">
      <c r="A80" s="66">
        <v>2250</v>
      </c>
      <c r="B80" s="66">
        <v>810</v>
      </c>
      <c r="C80" s="67">
        <f t="shared" si="11"/>
        <v>2.7777777777777777</v>
      </c>
      <c r="D80" s="67">
        <v>0</v>
      </c>
      <c r="E80" s="67">
        <v>0</v>
      </c>
      <c r="F80" s="68">
        <v>0</v>
      </c>
      <c r="G80" s="69">
        <f t="shared" si="16"/>
        <v>119.104471866</v>
      </c>
      <c r="H80" s="69">
        <v>36.207799999999999</v>
      </c>
      <c r="I80" s="69">
        <v>5.2972999999999999</v>
      </c>
      <c r="J80" s="70">
        <f t="shared" si="12"/>
        <v>16.598299999999995</v>
      </c>
      <c r="K80" s="5">
        <f t="shared" si="13"/>
        <v>1.0216512475319812</v>
      </c>
      <c r="L80" s="5">
        <f t="shared" si="17"/>
        <v>-2.431730765070661E-2</v>
      </c>
      <c r="M80" s="5">
        <f t="shared" si="18"/>
        <v>-2.3122417420853969E-2</v>
      </c>
      <c r="N80" s="5">
        <f t="shared" si="14"/>
        <v>-7.5399999999994805E-2</v>
      </c>
      <c r="O80" s="5">
        <f t="shared" si="15"/>
        <v>-7.4800000000003308E-2</v>
      </c>
      <c r="P80" s="9">
        <f t="shared" si="19"/>
        <v>3.169505177592872</v>
      </c>
      <c r="Q80" s="9"/>
      <c r="R80" s="9"/>
      <c r="U80" s="8"/>
    </row>
    <row r="81" spans="1:37">
      <c r="A81" s="66">
        <v>2280</v>
      </c>
      <c r="B81" s="66">
        <v>840</v>
      </c>
      <c r="C81" s="67">
        <f t="shared" si="11"/>
        <v>2.7142857142857144</v>
      </c>
      <c r="D81" s="67">
        <v>0</v>
      </c>
      <c r="E81" s="67">
        <v>0</v>
      </c>
      <c r="F81" s="68">
        <v>0</v>
      </c>
      <c r="G81" s="69">
        <f t="shared" si="16"/>
        <v>118.85841950999999</v>
      </c>
      <c r="H81" s="69">
        <v>36.132999999999996</v>
      </c>
      <c r="I81" s="69">
        <v>5.2224999999999966</v>
      </c>
      <c r="J81" s="70">
        <f t="shared" si="12"/>
        <v>16.764799999999994</v>
      </c>
      <c r="K81" s="5">
        <f t="shared" si="13"/>
        <v>0.99852883011112725</v>
      </c>
      <c r="L81" s="5">
        <f t="shared" si="17"/>
        <v>-2.3122417420853969E-2</v>
      </c>
      <c r="M81" s="5">
        <f t="shared" si="18"/>
        <v>-2.2019238243917383E-2</v>
      </c>
      <c r="N81" s="5">
        <f t="shared" si="14"/>
        <v>-7.4800000000003308E-2</v>
      </c>
      <c r="O81" s="5">
        <f t="shared" si="15"/>
        <v>-6.980000000000075E-2</v>
      </c>
      <c r="P81" s="9">
        <f t="shared" si="19"/>
        <v>3.2016613158256577</v>
      </c>
      <c r="Q81" s="9"/>
      <c r="R81" s="5"/>
      <c r="S81" s="8"/>
      <c r="T81" s="10"/>
      <c r="U81" s="8"/>
    </row>
    <row r="82" spans="1:37">
      <c r="A82" s="66">
        <v>2310</v>
      </c>
      <c r="B82" s="66">
        <v>870</v>
      </c>
      <c r="C82" s="67">
        <f t="shared" si="11"/>
        <v>2.6551724137931036</v>
      </c>
      <c r="D82" s="67">
        <v>0</v>
      </c>
      <c r="E82" s="67">
        <v>0</v>
      </c>
      <c r="F82" s="68">
        <v>0</v>
      </c>
      <c r="G82" s="69">
        <f t="shared" si="16"/>
        <v>118.62881450399999</v>
      </c>
      <c r="H82" s="69">
        <v>36.063199999999995</v>
      </c>
      <c r="I82" s="69">
        <v>5.1526999999999958</v>
      </c>
      <c r="J82" s="70">
        <f t="shared" si="12"/>
        <v>16.902799999999992</v>
      </c>
      <c r="K82" s="5">
        <f t="shared" si="13"/>
        <v>0.97650959186720987</v>
      </c>
      <c r="L82" s="5">
        <f t="shared" si="17"/>
        <v>-2.2019238243917383E-2</v>
      </c>
      <c r="M82" s="5">
        <f t="shared" si="18"/>
        <v>-2.0998146839773524E-2</v>
      </c>
      <c r="N82" s="5">
        <f t="shared" si="14"/>
        <v>-6.980000000000075E-2</v>
      </c>
      <c r="O82" s="5">
        <f t="shared" si="15"/>
        <v>-6.8300000000000693E-2</v>
      </c>
      <c r="P82" s="9">
        <f t="shared" si="19"/>
        <v>3.2122932853639954</v>
      </c>
      <c r="Q82" s="9"/>
      <c r="R82" s="5">
        <f>K85-K82</f>
        <v>-6.0218859993054763E-2</v>
      </c>
      <c r="S82" s="8">
        <f>K88-K85</f>
        <v>-5.2798185566970912E-2</v>
      </c>
      <c r="T82" s="10">
        <f>I85-I82</f>
        <v>-0.19599999999999795</v>
      </c>
      <c r="U82" s="8">
        <f>I88-I85</f>
        <v>-0.17970000000000397</v>
      </c>
      <c r="V82">
        <f>(((T82/R82)*S82)+((U82/S82)*R82))/(R82+S82)</f>
        <v>3.3340430048307224</v>
      </c>
      <c r="W82">
        <f>(V85-V82)/(K85-K82)</f>
        <v>11.165326028208217</v>
      </c>
    </row>
    <row r="83" spans="1:37">
      <c r="A83" s="66">
        <v>2340</v>
      </c>
      <c r="B83" s="66">
        <v>900</v>
      </c>
      <c r="C83" s="67">
        <f t="shared" si="11"/>
        <v>2.6</v>
      </c>
      <c r="D83" s="67">
        <v>0</v>
      </c>
      <c r="E83" s="67">
        <v>0</v>
      </c>
      <c r="F83" s="68">
        <v>0</v>
      </c>
      <c r="G83" s="69">
        <f t="shared" si="16"/>
        <v>118.40414370299999</v>
      </c>
      <c r="H83" s="69">
        <v>35.994899999999994</v>
      </c>
      <c r="I83" s="69">
        <v>5.0843999999999951</v>
      </c>
      <c r="J83" s="70">
        <f t="shared" si="12"/>
        <v>17.019299999999994</v>
      </c>
      <c r="K83" s="5">
        <f t="shared" si="13"/>
        <v>0.95551144502743635</v>
      </c>
      <c r="L83" s="5">
        <f t="shared" si="17"/>
        <v>-2.0998146839773524E-2</v>
      </c>
      <c r="M83" s="5">
        <f t="shared" si="18"/>
        <v>-2.005079704556112E-2</v>
      </c>
      <c r="N83" s="5">
        <f t="shared" si="14"/>
        <v>-6.8300000000000693E-2</v>
      </c>
      <c r="O83" s="5">
        <f t="shared" si="15"/>
        <v>-6.2300000000000466E-2</v>
      </c>
      <c r="P83" s="9">
        <f t="shared" si="19"/>
        <v>3.1782085435288292</v>
      </c>
      <c r="Q83" s="9"/>
      <c r="R83" s="9"/>
      <c r="U83" s="8"/>
    </row>
    <row r="84" spans="1:37">
      <c r="A84" s="66">
        <v>2370</v>
      </c>
      <c r="B84" s="66">
        <v>930</v>
      </c>
      <c r="C84" s="67">
        <f t="shared" si="11"/>
        <v>2.5483870967741935</v>
      </c>
      <c r="D84" s="67">
        <v>0</v>
      </c>
      <c r="E84" s="67">
        <v>0</v>
      </c>
      <c r="F84" s="68">
        <v>0</v>
      </c>
      <c r="G84" s="69">
        <f t="shared" si="16"/>
        <v>118.19920972199998</v>
      </c>
      <c r="H84" s="69">
        <v>35.932599999999994</v>
      </c>
      <c r="I84" s="69">
        <v>5.0220999999999947</v>
      </c>
      <c r="J84" s="70">
        <f t="shared" si="12"/>
        <v>17.069199999999995</v>
      </c>
      <c r="K84" s="5">
        <f t="shared" si="13"/>
        <v>0.93546064798187523</v>
      </c>
      <c r="L84" s="5">
        <f t="shared" si="17"/>
        <v>-2.005079704556112E-2</v>
      </c>
      <c r="M84" s="5">
        <f t="shared" si="18"/>
        <v>-1.916991610772012E-2</v>
      </c>
      <c r="N84" s="5">
        <f t="shared" si="14"/>
        <v>-6.2300000000000466E-2</v>
      </c>
      <c r="O84" s="5">
        <f t="shared" si="15"/>
        <v>-6.5399999999996794E-2</v>
      </c>
      <c r="P84" s="9">
        <f t="shared" si="19"/>
        <v>3.2627712912955498</v>
      </c>
      <c r="Q84" s="9"/>
      <c r="R84" s="5"/>
      <c r="S84" s="8"/>
      <c r="T84" s="10"/>
      <c r="U84" s="8"/>
    </row>
    <row r="85" spans="1:37">
      <c r="A85" s="66">
        <v>2400</v>
      </c>
      <c r="B85" s="66">
        <v>960</v>
      </c>
      <c r="C85" s="67">
        <f t="shared" si="11"/>
        <v>2.5</v>
      </c>
      <c r="D85" s="67">
        <v>0</v>
      </c>
      <c r="E85" s="67">
        <v>0</v>
      </c>
      <c r="F85" s="68">
        <v>0</v>
      </c>
      <c r="G85" s="69">
        <f t="shared" si="16"/>
        <v>117.984078384</v>
      </c>
      <c r="H85" s="69">
        <v>35.867199999999997</v>
      </c>
      <c r="I85" s="69">
        <v>4.9566999999999979</v>
      </c>
      <c r="J85" s="70">
        <f t="shared" si="12"/>
        <v>17.168599999999998</v>
      </c>
      <c r="K85" s="5">
        <f t="shared" si="13"/>
        <v>0.91629073187415511</v>
      </c>
      <c r="L85" s="5">
        <f t="shared" si="17"/>
        <v>-1.916991610772012E-2</v>
      </c>
      <c r="M85" s="5">
        <f t="shared" si="18"/>
        <v>-1.8349138668196541E-2</v>
      </c>
      <c r="N85" s="5">
        <f t="shared" si="14"/>
        <v>-6.5399999999996794E-2</v>
      </c>
      <c r="O85" s="5">
        <f t="shared" si="15"/>
        <v>-6.1300000000002797E-2</v>
      </c>
      <c r="P85" s="9">
        <f t="shared" si="19"/>
        <v>3.3754010459994346</v>
      </c>
      <c r="Q85" s="9"/>
      <c r="R85" s="5">
        <f>K88-K85</f>
        <v>-5.2798185566970912E-2</v>
      </c>
      <c r="S85" s="8">
        <f>K91-K88</f>
        <v>-4.6731409780062294E-2</v>
      </c>
      <c r="T85" s="10">
        <f>I88-I85</f>
        <v>-0.17970000000000397</v>
      </c>
      <c r="U85" s="8">
        <f>I91-I88</f>
        <v>-9.369999999999834E-2</v>
      </c>
      <c r="V85">
        <f>(((T85/R85)*S85)+((U85/S85)*R85))/(R85+S85)</f>
        <v>2.6616797999612416</v>
      </c>
      <c r="W85">
        <f>(V88-V85)/(K88-K85)</f>
        <v>-4.533916650461669</v>
      </c>
    </row>
    <row r="86" spans="1:37">
      <c r="A86" s="66">
        <v>2430</v>
      </c>
      <c r="B86" s="66">
        <v>990</v>
      </c>
      <c r="C86" s="67">
        <f t="shared" si="11"/>
        <v>2.4545454545454546</v>
      </c>
      <c r="D86" s="67">
        <v>0</v>
      </c>
      <c r="E86" s="67">
        <v>0</v>
      </c>
      <c r="F86" s="68">
        <v>0</v>
      </c>
      <c r="G86" s="69">
        <f t="shared" si="16"/>
        <v>117.78243387299999</v>
      </c>
      <c r="H86" s="69">
        <v>35.805899999999994</v>
      </c>
      <c r="I86" s="69">
        <v>4.8953999999999951</v>
      </c>
      <c r="J86" s="70">
        <f t="shared" si="12"/>
        <v>17.304299999999991</v>
      </c>
      <c r="K86" s="5">
        <f t="shared" si="13"/>
        <v>0.89794159320595857</v>
      </c>
      <c r="L86" s="5">
        <f t="shared" si="17"/>
        <v>-1.8349138668196541E-2</v>
      </c>
      <c r="M86" s="5">
        <f t="shared" si="18"/>
        <v>-1.7582870557866892E-2</v>
      </c>
      <c r="N86" s="5">
        <f t="shared" si="14"/>
        <v>-6.1300000000002797E-2</v>
      </c>
      <c r="O86" s="5">
        <f t="shared" si="15"/>
        <v>-6.2899999999999068E-2</v>
      </c>
      <c r="P86" s="9">
        <f t="shared" si="19"/>
        <v>3.4615734922307864</v>
      </c>
      <c r="Q86" s="9"/>
      <c r="R86" s="9"/>
      <c r="U86" s="8"/>
    </row>
    <row r="87" spans="1:37">
      <c r="A87" s="66">
        <v>2460</v>
      </c>
      <c r="B87" s="66">
        <v>1020</v>
      </c>
      <c r="C87" s="67">
        <f t="shared" si="11"/>
        <v>2.4117647058823528</v>
      </c>
      <c r="D87" s="67">
        <v>0</v>
      </c>
      <c r="E87" s="67">
        <v>0</v>
      </c>
      <c r="F87" s="68">
        <v>0</v>
      </c>
      <c r="G87" s="69">
        <f t="shared" si="16"/>
        <v>117.57552620999999</v>
      </c>
      <c r="H87" s="69">
        <v>35.742999999999995</v>
      </c>
      <c r="I87" s="69">
        <v>4.832499999999996</v>
      </c>
      <c r="J87" s="70">
        <f t="shared" si="12"/>
        <v>17.458999999999996</v>
      </c>
      <c r="K87" s="5">
        <f t="shared" si="13"/>
        <v>0.88035872264809167</v>
      </c>
      <c r="L87" s="5">
        <f t="shared" si="17"/>
        <v>-1.7582870557866892E-2</v>
      </c>
      <c r="M87" s="5">
        <f t="shared" si="18"/>
        <v>-1.6866176340907479E-2</v>
      </c>
      <c r="N87" s="5">
        <f t="shared" si="14"/>
        <v>-6.2899999999999068E-2</v>
      </c>
      <c r="O87" s="5">
        <f t="shared" si="15"/>
        <v>-5.5500000000002103E-2</v>
      </c>
      <c r="P87" s="9">
        <f t="shared" si="19"/>
        <v>3.4309947217727741</v>
      </c>
      <c r="Q87" s="9"/>
      <c r="R87" s="5"/>
      <c r="S87" s="8"/>
      <c r="T87" s="10"/>
      <c r="U87" s="8"/>
    </row>
    <row r="88" spans="1:37">
      <c r="A88" s="66">
        <v>2490</v>
      </c>
      <c r="B88" s="66">
        <v>1050</v>
      </c>
      <c r="C88" s="67">
        <f t="shared" si="11"/>
        <v>2.3714285714285714</v>
      </c>
      <c r="D88" s="67">
        <v>0</v>
      </c>
      <c r="E88" s="67">
        <v>0</v>
      </c>
      <c r="F88" s="68">
        <v>0</v>
      </c>
      <c r="G88" s="69">
        <f t="shared" si="16"/>
        <v>117.39296062499999</v>
      </c>
      <c r="H88" s="69">
        <v>35.687499999999993</v>
      </c>
      <c r="I88" s="69">
        <v>4.7769999999999939</v>
      </c>
      <c r="J88" s="70">
        <f t="shared" si="12"/>
        <v>17.626599999999989</v>
      </c>
      <c r="K88" s="5">
        <f t="shared" si="13"/>
        <v>0.86349254630718419</v>
      </c>
      <c r="L88" s="5">
        <f t="shared" si="17"/>
        <v>-1.6866176340907479E-2</v>
      </c>
      <c r="M88" s="5">
        <f t="shared" si="18"/>
        <v>-1.6194685919980523E-2</v>
      </c>
      <c r="N88" s="5">
        <f t="shared" si="14"/>
        <v>-5.5500000000002103E-2</v>
      </c>
      <c r="O88" s="5">
        <f t="shared" si="15"/>
        <v>-5.4299999999997794E-2</v>
      </c>
      <c r="P88" s="9">
        <f t="shared" si="19"/>
        <v>3.3224137150498514</v>
      </c>
      <c r="Q88" s="9"/>
      <c r="R88" s="5">
        <f>K91-K88</f>
        <v>-4.6731409780062294E-2</v>
      </c>
      <c r="S88" s="8">
        <f>K94-K91</f>
        <v>-4.1696833499289765E-2</v>
      </c>
      <c r="T88" s="10">
        <f>I91-I88</f>
        <v>-9.369999999999834E-2</v>
      </c>
      <c r="U88" s="8">
        <f>I94-I91</f>
        <v>-0.15429999999999922</v>
      </c>
      <c r="V88">
        <f>(((T88/R88)*S88)+((U88/S88)*R88))/(R88+S88)</f>
        <v>2.901062372617496</v>
      </c>
      <c r="W88">
        <f>(V91-V88)/(K91-K88)</f>
        <v>-1.2103297128620076</v>
      </c>
    </row>
    <row r="89" spans="1:37">
      <c r="A89" s="66">
        <v>2520</v>
      </c>
      <c r="B89" s="66">
        <v>1080</v>
      </c>
      <c r="C89" s="67">
        <f t="shared" si="11"/>
        <v>2.3333333333333335</v>
      </c>
      <c r="D89" s="67">
        <v>0</v>
      </c>
      <c r="E89" s="67">
        <v>0</v>
      </c>
      <c r="F89" s="68">
        <v>0</v>
      </c>
      <c r="G89" s="69">
        <f t="shared" si="16"/>
        <v>117.21434240399999</v>
      </c>
      <c r="H89" s="69">
        <v>35.633199999999995</v>
      </c>
      <c r="I89" s="69">
        <v>4.7226999999999961</v>
      </c>
      <c r="J89" s="70">
        <f t="shared" si="12"/>
        <v>17.677199999999992</v>
      </c>
      <c r="K89" s="5">
        <f t="shared" si="13"/>
        <v>0.84729786038720367</v>
      </c>
      <c r="L89" s="5">
        <f t="shared" si="17"/>
        <v>-1.6194685919980523E-2</v>
      </c>
      <c r="M89" s="5">
        <f t="shared" si="18"/>
        <v>-1.5564516541111684E-2</v>
      </c>
      <c r="N89" s="5">
        <f t="shared" si="14"/>
        <v>-5.4299999999997794E-2</v>
      </c>
      <c r="O89" s="5">
        <f t="shared" si="15"/>
        <v>-2.850000000000108E-2</v>
      </c>
      <c r="P89" s="9">
        <f t="shared" si="19"/>
        <v>2.5769213886021558</v>
      </c>
      <c r="Q89" s="9"/>
      <c r="R89" s="9"/>
      <c r="U89" s="8"/>
      <c r="AK89" s="43"/>
    </row>
    <row r="90" spans="1:37">
      <c r="A90" s="66">
        <v>2550</v>
      </c>
      <c r="B90" s="66">
        <v>1110</v>
      </c>
      <c r="C90" s="67">
        <f t="shared" si="11"/>
        <v>2.2972972972972974</v>
      </c>
      <c r="D90" s="67">
        <v>0</v>
      </c>
      <c r="E90" s="67">
        <v>0</v>
      </c>
      <c r="F90" s="68">
        <v>0</v>
      </c>
      <c r="G90" s="69">
        <f t="shared" si="16"/>
        <v>117.12059250899999</v>
      </c>
      <c r="H90" s="69">
        <v>35.604699999999994</v>
      </c>
      <c r="I90" s="69">
        <v>4.694199999999995</v>
      </c>
      <c r="J90" s="70">
        <f t="shared" si="12"/>
        <v>17.844499999999989</v>
      </c>
      <c r="K90" s="5">
        <f t="shared" si="13"/>
        <v>0.83173334384609199</v>
      </c>
      <c r="L90" s="5">
        <f t="shared" si="17"/>
        <v>-1.5564516541111684E-2</v>
      </c>
      <c r="M90" s="5">
        <f t="shared" si="18"/>
        <v>-1.4972207318970088E-2</v>
      </c>
      <c r="N90" s="5">
        <f t="shared" si="14"/>
        <v>-2.850000000000108E-2</v>
      </c>
      <c r="O90" s="5">
        <f t="shared" si="15"/>
        <v>-1.0899999999999466E-2</v>
      </c>
      <c r="P90" s="9">
        <f t="shared" si="19"/>
        <v>1.2688538620701173</v>
      </c>
      <c r="Q90" s="9"/>
      <c r="R90" s="5"/>
      <c r="S90" s="8"/>
      <c r="T90" s="10"/>
      <c r="U90" s="8"/>
    </row>
    <row r="91" spans="1:37">
      <c r="A91" s="66">
        <v>2580</v>
      </c>
      <c r="B91" s="66">
        <v>1140</v>
      </c>
      <c r="C91" s="67">
        <f t="shared" si="11"/>
        <v>2.263157894736842</v>
      </c>
      <c r="D91" s="67">
        <v>0</v>
      </c>
      <c r="E91" s="67">
        <v>0</v>
      </c>
      <c r="F91" s="68">
        <v>0</v>
      </c>
      <c r="G91" s="69">
        <f t="shared" si="16"/>
        <v>117.08473728599999</v>
      </c>
      <c r="H91" s="69">
        <v>35.593799999999995</v>
      </c>
      <c r="I91" s="69">
        <v>4.6832999999999956</v>
      </c>
      <c r="J91" s="70">
        <f t="shared" si="12"/>
        <v>17.992299999999993</v>
      </c>
      <c r="K91" s="5">
        <f t="shared" si="13"/>
        <v>0.8167611365271219</v>
      </c>
      <c r="L91" s="5">
        <f t="shared" si="17"/>
        <v>-1.4972207318970088E-2</v>
      </c>
      <c r="M91" s="5">
        <f t="shared" si="18"/>
        <v>-1.4414664002184607E-2</v>
      </c>
      <c r="N91" s="5">
        <f t="shared" si="14"/>
        <v>-1.0899999999999466E-2</v>
      </c>
      <c r="O91" s="5">
        <f t="shared" si="15"/>
        <v>-4.7499999999999432E-2</v>
      </c>
      <c r="P91" s="9">
        <f t="shared" si="19"/>
        <v>2.0359890231637419</v>
      </c>
      <c r="Q91" s="9"/>
      <c r="R91" s="5">
        <f>K94-K91</f>
        <v>-4.1696833499289765E-2</v>
      </c>
      <c r="S91" s="8">
        <f>K97-K94</f>
        <v>-3.7465359897053019E-2</v>
      </c>
      <c r="T91" s="10">
        <f>I94-I91</f>
        <v>-0.15429999999999922</v>
      </c>
      <c r="U91" s="8">
        <f>I97-I94</f>
        <v>-8.5799999999998988E-2</v>
      </c>
      <c r="V91">
        <f>(((T91/R91)*S91)+((U91/S91)*R91))/(R91+S91)</f>
        <v>2.9576227863982356</v>
      </c>
      <c r="W91">
        <f>(V94-V91)/(K94-K91)</f>
        <v>-8.2514387607984059</v>
      </c>
    </row>
    <row r="92" spans="1:37">
      <c r="A92" s="66">
        <v>2610</v>
      </c>
      <c r="B92" s="66">
        <v>1170</v>
      </c>
      <c r="C92" s="67">
        <f t="shared" si="11"/>
        <v>2.2307692307692308</v>
      </c>
      <c r="D92" s="67">
        <v>0</v>
      </c>
      <c r="E92" s="67">
        <v>0</v>
      </c>
      <c r="F92" s="68">
        <v>0</v>
      </c>
      <c r="G92" s="69">
        <f t="shared" si="16"/>
        <v>116.92848746099999</v>
      </c>
      <c r="H92" s="69">
        <v>35.546299999999995</v>
      </c>
      <c r="I92" s="69">
        <v>4.6357999999999961</v>
      </c>
      <c r="J92" s="70">
        <f t="shared" si="12"/>
        <v>18.063299999999991</v>
      </c>
      <c r="K92" s="5">
        <f t="shared" si="13"/>
        <v>0.80234647252493729</v>
      </c>
      <c r="L92" s="5">
        <f t="shared" si="17"/>
        <v>-1.4414664002184607E-2</v>
      </c>
      <c r="M92" s="5">
        <f t="shared" si="18"/>
        <v>-1.3889112160667016E-2</v>
      </c>
      <c r="N92" s="5">
        <f t="shared" si="14"/>
        <v>-4.7499999999999432E-2</v>
      </c>
      <c r="O92" s="5">
        <f t="shared" si="15"/>
        <v>-1.0799999999996146E-2</v>
      </c>
      <c r="P92" s="9">
        <f t="shared" si="19"/>
        <v>2.013047116001585</v>
      </c>
      <c r="Q92" s="9"/>
      <c r="R92" s="9"/>
      <c r="U92" s="8"/>
    </row>
    <row r="93" spans="1:37">
      <c r="A93" s="66">
        <v>2640</v>
      </c>
      <c r="B93" s="66">
        <v>1200</v>
      </c>
      <c r="C93" s="67">
        <f t="shared" si="11"/>
        <v>2.2000000000000002</v>
      </c>
      <c r="D93" s="67">
        <v>0</v>
      </c>
      <c r="E93" s="67">
        <v>0</v>
      </c>
      <c r="F93" s="68">
        <v>0</v>
      </c>
      <c r="G93" s="69">
        <f t="shared" si="16"/>
        <v>116.892961185</v>
      </c>
      <c r="H93" s="69">
        <v>35.535499999999999</v>
      </c>
      <c r="I93" s="69">
        <v>4.625</v>
      </c>
      <c r="J93" s="70">
        <f t="shared" si="12"/>
        <v>18.188099999999999</v>
      </c>
      <c r="K93" s="5">
        <f t="shared" si="13"/>
        <v>0.78845736036427028</v>
      </c>
      <c r="L93" s="5">
        <f t="shared" si="17"/>
        <v>-1.3889112160667016E-2</v>
      </c>
      <c r="M93" s="5">
        <f t="shared" si="18"/>
        <v>-1.3393057336438141E-2</v>
      </c>
      <c r="N93" s="5">
        <f t="shared" si="14"/>
        <v>-1.0799999999996146E-2</v>
      </c>
      <c r="O93" s="5">
        <f t="shared" si="15"/>
        <v>-9.6000000000003638E-2</v>
      </c>
      <c r="P93" s="9">
        <f t="shared" si="19"/>
        <v>4.0308356639972933</v>
      </c>
      <c r="Q93" s="9"/>
      <c r="R93" s="5"/>
      <c r="S93" s="8"/>
      <c r="T93" s="10"/>
      <c r="U93" s="8"/>
    </row>
    <row r="94" spans="1:37">
      <c r="A94" s="66">
        <v>2670</v>
      </c>
      <c r="B94" s="66">
        <v>1230</v>
      </c>
      <c r="C94" s="67">
        <f t="shared" si="11"/>
        <v>2.1707317073170733</v>
      </c>
      <c r="D94" s="67">
        <v>0</v>
      </c>
      <c r="E94" s="67">
        <v>0</v>
      </c>
      <c r="F94" s="68">
        <v>0</v>
      </c>
      <c r="G94" s="69">
        <f t="shared" si="16"/>
        <v>116.57717206499998</v>
      </c>
      <c r="H94" s="69">
        <v>35.439499999999995</v>
      </c>
      <c r="I94" s="69">
        <v>4.5289999999999964</v>
      </c>
      <c r="J94" s="70">
        <f t="shared" si="12"/>
        <v>18.243999999999993</v>
      </c>
      <c r="K94" s="5">
        <f t="shared" si="13"/>
        <v>0.77506430302783214</v>
      </c>
      <c r="L94" s="5">
        <f t="shared" si="17"/>
        <v>-1.3393057336438141E-2</v>
      </c>
      <c r="M94" s="5">
        <f t="shared" si="18"/>
        <v>-1.2924250980935414E-2</v>
      </c>
      <c r="N94" s="5">
        <f t="shared" si="14"/>
        <v>-9.6000000000003638E-2</v>
      </c>
      <c r="O94" s="5">
        <f t="shared" si="15"/>
        <v>-2.0600000000001728E-2</v>
      </c>
      <c r="P94" s="9">
        <f t="shared" si="19"/>
        <v>4.3312513828534511</v>
      </c>
      <c r="Q94" s="9"/>
      <c r="R94" s="5">
        <f>K97-K94</f>
        <v>-3.7465359897053019E-2</v>
      </c>
      <c r="S94" s="8">
        <f>K100-K97</f>
        <v>-3.3869653240296782E-2</v>
      </c>
      <c r="T94" s="10">
        <f>I97-I94</f>
        <v>-8.5799999999998988E-2</v>
      </c>
      <c r="U94" s="8">
        <f>I100-I97</f>
        <v>-0.14280000000000115</v>
      </c>
      <c r="V94">
        <f>(((T94/R94)*S94)+((U94/S94)*R94))/(R94+S94)</f>
        <v>3.3016816545368326</v>
      </c>
      <c r="W94">
        <f>(V97-V94)/(K97-K94)</f>
        <v>-25.547034473531667</v>
      </c>
    </row>
    <row r="95" spans="1:37">
      <c r="A95" s="66">
        <v>2700</v>
      </c>
      <c r="B95" s="66">
        <v>1260</v>
      </c>
      <c r="C95" s="67">
        <f t="shared" si="11"/>
        <v>2.1428571428571428</v>
      </c>
      <c r="D95" s="67">
        <v>0</v>
      </c>
      <c r="E95" s="67">
        <v>0</v>
      </c>
      <c r="F95" s="68">
        <v>0</v>
      </c>
      <c r="G95" s="69">
        <f t="shared" si="16"/>
        <v>116.50940898299999</v>
      </c>
      <c r="H95" s="69">
        <v>35.418899999999994</v>
      </c>
      <c r="I95" s="69">
        <v>4.5083999999999946</v>
      </c>
      <c r="J95" s="70">
        <f t="shared" si="12"/>
        <v>18.331199999999988</v>
      </c>
      <c r="K95" s="5">
        <f t="shared" si="13"/>
        <v>0.76214005204689672</v>
      </c>
      <c r="L95" s="5">
        <f t="shared" si="17"/>
        <v>-1.2924250980935414E-2</v>
      </c>
      <c r="M95" s="5">
        <f t="shared" si="18"/>
        <v>-1.2480661223609024E-2</v>
      </c>
      <c r="N95" s="5">
        <f t="shared" si="14"/>
        <v>-2.0600000000001728E-2</v>
      </c>
      <c r="O95" s="5">
        <f t="shared" si="15"/>
        <v>-1.7199999999995441E-2</v>
      </c>
      <c r="P95" s="9">
        <f t="shared" si="19"/>
        <v>1.4841336991421175</v>
      </c>
      <c r="Q95" s="9"/>
      <c r="R95" s="9"/>
      <c r="U95" s="8"/>
    </row>
    <row r="96" spans="1:37">
      <c r="A96" s="66">
        <v>2730</v>
      </c>
      <c r="B96" s="66">
        <v>1290</v>
      </c>
      <c r="C96" s="67">
        <f t="shared" si="11"/>
        <v>2.1162790697674421</v>
      </c>
      <c r="D96" s="67">
        <v>0</v>
      </c>
      <c r="E96" s="67">
        <v>0</v>
      </c>
      <c r="F96" s="68">
        <v>0</v>
      </c>
      <c r="G96" s="69">
        <f t="shared" si="16"/>
        <v>116.452830099</v>
      </c>
      <c r="H96" s="69">
        <v>35.401699999999998</v>
      </c>
      <c r="I96" s="69">
        <v>4.4911999999999992</v>
      </c>
      <c r="J96" s="70">
        <f t="shared" si="12"/>
        <v>18.448399999999999</v>
      </c>
      <c r="K96" s="5">
        <f t="shared" si="13"/>
        <v>0.7496593908232877</v>
      </c>
      <c r="L96" s="5">
        <f t="shared" si="17"/>
        <v>-1.2480661223609024E-2</v>
      </c>
      <c r="M96" s="5">
        <f t="shared" si="18"/>
        <v>-1.206044769250858E-2</v>
      </c>
      <c r="N96" s="5">
        <f t="shared" si="14"/>
        <v>-1.7199999999995441E-2</v>
      </c>
      <c r="O96" s="5">
        <f t="shared" si="15"/>
        <v>-4.8000000000001819E-2</v>
      </c>
      <c r="P96" s="9">
        <f t="shared" si="19"/>
        <v>2.7013172081114343</v>
      </c>
      <c r="Q96" s="9"/>
      <c r="R96" s="5"/>
      <c r="S96" s="8"/>
      <c r="T96" s="10"/>
      <c r="U96" s="8"/>
    </row>
    <row r="97" spans="1:23">
      <c r="A97" s="66">
        <v>2760</v>
      </c>
      <c r="B97" s="66">
        <v>1320</v>
      </c>
      <c r="C97" s="67">
        <f t="shared" si="11"/>
        <v>2.0909090909090908</v>
      </c>
      <c r="D97" s="67">
        <v>0</v>
      </c>
      <c r="E97" s="67">
        <v>0</v>
      </c>
      <c r="F97" s="68">
        <v>0</v>
      </c>
      <c r="G97" s="69">
        <f t="shared" si="16"/>
        <v>116.29493553899999</v>
      </c>
      <c r="H97" s="69">
        <v>35.353699999999996</v>
      </c>
      <c r="I97" s="69">
        <v>4.4431999999999974</v>
      </c>
      <c r="J97" s="70">
        <f t="shared" si="12"/>
        <v>18.495899999999992</v>
      </c>
      <c r="K97" s="5">
        <f t="shared" si="13"/>
        <v>0.73759894313077912</v>
      </c>
      <c r="L97" s="5">
        <f t="shared" si="17"/>
        <v>-1.206044769250858E-2</v>
      </c>
      <c r="M97" s="5">
        <f t="shared" si="18"/>
        <v>-1.1661939747842798E-2</v>
      </c>
      <c r="N97" s="5">
        <f t="shared" si="14"/>
        <v>-4.8000000000001819E-2</v>
      </c>
      <c r="O97" s="5">
        <f t="shared" si="15"/>
        <v>-4.8799999999999955E-2</v>
      </c>
      <c r="P97" s="9">
        <f t="shared" si="19"/>
        <v>4.0839706920093573</v>
      </c>
      <c r="Q97" s="9"/>
      <c r="R97" s="5">
        <f>K100-K97</f>
        <v>-3.3869653240296782E-2</v>
      </c>
      <c r="S97" s="8">
        <f>K103-K100</f>
        <v>-3.0784816648056545E-2</v>
      </c>
      <c r="T97" s="10">
        <f>I100-I97</f>
        <v>-0.14280000000000115</v>
      </c>
      <c r="U97" s="8">
        <f>I103-I100</f>
        <v>-0.13230000000000075</v>
      </c>
      <c r="V97">
        <f>(((T97/R97)*S97)+((U97/S97)*R97))/(R97+S97)</f>
        <v>4.2588104953901169</v>
      </c>
      <c r="W97">
        <f>(V100-V97)/(K100-K97)</f>
        <v>-4.5857523332571581</v>
      </c>
    </row>
    <row r="98" spans="1:23">
      <c r="A98" s="66">
        <v>2790</v>
      </c>
      <c r="B98" s="66">
        <v>1350</v>
      </c>
      <c r="C98" s="67">
        <f t="shared" si="11"/>
        <v>2.0666666666666669</v>
      </c>
      <c r="D98" s="67">
        <v>0</v>
      </c>
      <c r="E98" s="67">
        <v>0</v>
      </c>
      <c r="F98" s="68">
        <v>0</v>
      </c>
      <c r="G98" s="69">
        <f t="shared" si="16"/>
        <v>116.13440940299999</v>
      </c>
      <c r="H98" s="69">
        <v>35.304899999999996</v>
      </c>
      <c r="I98" s="69">
        <v>4.3943999999999974</v>
      </c>
      <c r="J98" s="70">
        <f t="shared" si="12"/>
        <v>18.549299999999995</v>
      </c>
      <c r="K98" s="5">
        <f t="shared" si="13"/>
        <v>0.72593700338293632</v>
      </c>
      <c r="L98" s="5">
        <f t="shared" si="17"/>
        <v>-1.1661939747842798E-2</v>
      </c>
      <c r="M98" s="5">
        <f t="shared" si="18"/>
        <v>-1.128361760202734E-2</v>
      </c>
      <c r="N98" s="5">
        <f t="shared" si="14"/>
        <v>-4.8799999999999955E-2</v>
      </c>
      <c r="O98" s="5">
        <f t="shared" si="15"/>
        <v>-4.6300000000002228E-2</v>
      </c>
      <c r="P98" s="9">
        <f t="shared" si="19"/>
        <v>4.1432533809667875</v>
      </c>
      <c r="Q98" s="9"/>
      <c r="R98" s="9"/>
      <c r="U98" s="8"/>
    </row>
    <row r="99" spans="1:23">
      <c r="A99" s="66">
        <v>2820</v>
      </c>
      <c r="B99" s="66">
        <v>1380</v>
      </c>
      <c r="C99" s="67">
        <f t="shared" si="11"/>
        <v>2.0434782608695654</v>
      </c>
      <c r="D99" s="67">
        <v>0</v>
      </c>
      <c r="E99" s="67">
        <v>0</v>
      </c>
      <c r="F99" s="68">
        <v>0</v>
      </c>
      <c r="G99" s="69">
        <f t="shared" si="16"/>
        <v>115.98210694199999</v>
      </c>
      <c r="H99" s="69">
        <v>35.258599999999994</v>
      </c>
      <c r="I99" s="69">
        <v>4.3480999999999952</v>
      </c>
      <c r="J99" s="70">
        <f t="shared" si="12"/>
        <v>18.678299999999993</v>
      </c>
      <c r="K99" s="5">
        <f t="shared" si="13"/>
        <v>0.71465338578090898</v>
      </c>
      <c r="L99" s="5">
        <f t="shared" si="17"/>
        <v>-1.128361760202734E-2</v>
      </c>
      <c r="M99" s="5">
        <f t="shared" si="18"/>
        <v>-1.0924095890426644E-2</v>
      </c>
      <c r="N99" s="5">
        <f t="shared" si="14"/>
        <v>-4.6300000000002228E-2</v>
      </c>
      <c r="O99" s="5">
        <f t="shared" si="15"/>
        <v>-4.7699999999998965E-2</v>
      </c>
      <c r="P99" s="9">
        <f t="shared" si="19"/>
        <v>4.23702449993218</v>
      </c>
      <c r="Q99" s="9"/>
      <c r="R99" s="5"/>
      <c r="S99" s="8"/>
      <c r="T99" s="10"/>
      <c r="U99" s="8"/>
    </row>
    <row r="100" spans="1:23">
      <c r="A100" s="66">
        <v>2850</v>
      </c>
      <c r="B100" s="66">
        <v>1410</v>
      </c>
      <c r="C100" s="67">
        <f t="shared" si="11"/>
        <v>2.021276595744681</v>
      </c>
      <c r="D100" s="67">
        <v>0</v>
      </c>
      <c r="E100" s="67">
        <v>0</v>
      </c>
      <c r="F100" s="68">
        <v>0</v>
      </c>
      <c r="G100" s="69">
        <f t="shared" si="16"/>
        <v>115.82519922299998</v>
      </c>
      <c r="H100" s="69">
        <v>35.210899999999995</v>
      </c>
      <c r="I100" s="69">
        <v>4.3003999999999962</v>
      </c>
      <c r="J100" s="70">
        <f t="shared" si="12"/>
        <v>18.724899999999991</v>
      </c>
      <c r="K100" s="5">
        <f t="shared" si="13"/>
        <v>0.70372928989048233</v>
      </c>
      <c r="L100" s="5">
        <f t="shared" si="17"/>
        <v>-1.0924095890426644E-2</v>
      </c>
      <c r="M100" s="5">
        <f t="shared" si="18"/>
        <v>-1.0582109330537048E-2</v>
      </c>
      <c r="N100" s="5">
        <f t="shared" si="14"/>
        <v>-4.7699999999998965E-2</v>
      </c>
      <c r="O100" s="5">
        <f t="shared" si="15"/>
        <v>-4.5299999999997453E-2</v>
      </c>
      <c r="P100" s="9">
        <f t="shared" si="19"/>
        <v>4.3229708012225023</v>
      </c>
      <c r="Q100" s="9"/>
      <c r="R100" s="5">
        <f>K103-K100</f>
        <v>-3.0784816648056545E-2</v>
      </c>
      <c r="S100" s="8">
        <f>K106-K103</f>
        <v>-2.8115869953288186E-2</v>
      </c>
      <c r="T100" s="10">
        <f>I103-I100</f>
        <v>-0.13230000000000075</v>
      </c>
      <c r="U100" s="8">
        <f>I106-I103</f>
        <v>-0.12709999999999866</v>
      </c>
      <c r="V100">
        <f>(((T100/R100)*S100)+((U100/S100)*R100))/(R100+S100)</f>
        <v>4.4141283367634188</v>
      </c>
      <c r="W100">
        <f>(V103-V100)/(K103-K100)</f>
        <v>-5.8277842684697463</v>
      </c>
    </row>
    <row r="101" spans="1:23">
      <c r="A101" s="66">
        <v>2880</v>
      </c>
      <c r="B101" s="66">
        <v>1440</v>
      </c>
      <c r="C101" s="67">
        <f t="shared" si="11"/>
        <v>2</v>
      </c>
      <c r="D101" s="67">
        <v>0</v>
      </c>
      <c r="E101" s="67">
        <v>0</v>
      </c>
      <c r="F101" s="68">
        <v>0</v>
      </c>
      <c r="G101" s="69">
        <f t="shared" si="16"/>
        <v>115.67618623199999</v>
      </c>
      <c r="H101" s="69">
        <v>35.165599999999998</v>
      </c>
      <c r="I101" s="69">
        <v>4.2550999999999988</v>
      </c>
      <c r="J101" s="70">
        <f t="shared" si="12"/>
        <v>18.439499999999995</v>
      </c>
      <c r="K101" s="5">
        <f t="shared" si="13"/>
        <v>0.69314718055994529</v>
      </c>
      <c r="L101" s="5">
        <f t="shared" si="17"/>
        <v>-1.0582109330537048E-2</v>
      </c>
      <c r="M101" s="5">
        <f t="shared" si="18"/>
        <v>-1.0256500167189042E-2</v>
      </c>
      <c r="N101" s="5">
        <f t="shared" ref="N101:N108" si="20">I101-I100</f>
        <v>-4.5299999999997453E-2</v>
      </c>
      <c r="O101" s="5">
        <f t="shared" ref="O101:O108" si="21">I102-I101</f>
        <v>-4.2500000000003979E-2</v>
      </c>
      <c r="P101" s="9">
        <f t="shared" si="19"/>
        <v>4.2111907789601766</v>
      </c>
      <c r="Q101" s="9"/>
      <c r="R101" s="9"/>
      <c r="U101" s="8"/>
    </row>
    <row r="102" spans="1:23">
      <c r="A102" s="66">
        <v>2910</v>
      </c>
      <c r="B102" s="66">
        <v>1470</v>
      </c>
      <c r="C102" s="67">
        <f t="shared" si="11"/>
        <v>1.9795918367346939</v>
      </c>
      <c r="D102" s="67">
        <v>0</v>
      </c>
      <c r="E102" s="67">
        <v>0</v>
      </c>
      <c r="F102" s="68">
        <v>0</v>
      </c>
      <c r="G102" s="69">
        <f t="shared" si="16"/>
        <v>115.53638375699998</v>
      </c>
      <c r="H102" s="69">
        <v>35.123099999999994</v>
      </c>
      <c r="I102" s="69">
        <v>4.2125999999999948</v>
      </c>
      <c r="J102" s="70">
        <f t="shared" si="12"/>
        <v>18.367699999999992</v>
      </c>
      <c r="K102" s="5">
        <f t="shared" si="13"/>
        <v>0.68289068039275624</v>
      </c>
      <c r="L102" s="5">
        <f t="shared" si="17"/>
        <v>-1.0256500167189042E-2</v>
      </c>
      <c r="M102" s="5">
        <f t="shared" si="18"/>
        <v>-9.946207150330455E-3</v>
      </c>
      <c r="N102" s="5">
        <f t="shared" si="20"/>
        <v>-4.2500000000003979E-2</v>
      </c>
      <c r="O102" s="5">
        <f t="shared" si="21"/>
        <v>-4.4499999999999318E-2</v>
      </c>
      <c r="P102" s="9">
        <f t="shared" si="19"/>
        <v>4.3114274264667385</v>
      </c>
      <c r="Q102" s="9"/>
      <c r="R102" s="5"/>
      <c r="S102" s="8"/>
      <c r="T102" s="10"/>
      <c r="U102" s="8"/>
    </row>
    <row r="103" spans="1:23">
      <c r="A103" s="66">
        <v>2940</v>
      </c>
      <c r="B103" s="66">
        <v>1500</v>
      </c>
      <c r="C103" s="67">
        <f t="shared" si="11"/>
        <v>1.96</v>
      </c>
      <c r="D103" s="67">
        <v>0</v>
      </c>
      <c r="E103" s="67">
        <v>0</v>
      </c>
      <c r="F103" s="68">
        <v>0</v>
      </c>
      <c r="G103" s="69">
        <f t="shared" si="16"/>
        <v>115.39000234199999</v>
      </c>
      <c r="H103" s="69">
        <v>35.078599999999994</v>
      </c>
      <c r="I103" s="69">
        <v>4.1680999999999955</v>
      </c>
      <c r="J103" s="70">
        <f t="shared" si="12"/>
        <v>18.518699999999988</v>
      </c>
      <c r="K103" s="5">
        <f t="shared" si="13"/>
        <v>0.67294447324242579</v>
      </c>
      <c r="L103" s="5">
        <f t="shared" si="17"/>
        <v>-9.946207150330455E-3</v>
      </c>
      <c r="M103" s="5">
        <f t="shared" si="18"/>
        <v>-9.6502558321616139E-3</v>
      </c>
      <c r="N103" s="5">
        <f t="shared" si="20"/>
        <v>-4.4499999999999318E-2</v>
      </c>
      <c r="O103" s="5">
        <f t="shared" si="21"/>
        <v>-4.5999999999999375E-2</v>
      </c>
      <c r="P103" s="9">
        <f t="shared" si="19"/>
        <v>4.6225999543317187</v>
      </c>
      <c r="Q103" s="9"/>
      <c r="R103" s="5">
        <f>K106-K103</f>
        <v>-2.8115869953288186E-2</v>
      </c>
      <c r="S103" s="8">
        <f>K109-K106</f>
        <v>-0.6448286032891376</v>
      </c>
      <c r="T103" s="10">
        <f>I106-I103</f>
        <v>-0.12709999999999866</v>
      </c>
      <c r="U103" s="8">
        <f>I109-I106</f>
        <v>-4.0409999999999968</v>
      </c>
      <c r="V103">
        <f>(((T103/R103)*S103)+((U103/S103)*R103))/(R103+S103)</f>
        <v>4.5935356069326883</v>
      </c>
      <c r="W103" t="e">
        <f>(V106-V103)/(K106-K103)</f>
        <v>#DIV/0!</v>
      </c>
    </row>
    <row r="104" spans="1:23">
      <c r="A104" s="66">
        <v>2970</v>
      </c>
      <c r="B104" s="66">
        <v>1530</v>
      </c>
      <c r="C104" s="67">
        <f t="shared" si="11"/>
        <v>1.9411764705882353</v>
      </c>
      <c r="D104" s="67">
        <v>0</v>
      </c>
      <c r="E104" s="67">
        <v>0</v>
      </c>
      <c r="F104" s="68">
        <v>0</v>
      </c>
      <c r="G104" s="69">
        <f t="shared" si="16"/>
        <v>115.23868672199998</v>
      </c>
      <c r="H104" s="69">
        <v>35.032599999999995</v>
      </c>
      <c r="I104" s="69">
        <v>4.1220999999999961</v>
      </c>
      <c r="J104" s="70">
        <f t="shared" si="12"/>
        <v>18.550299999999993</v>
      </c>
      <c r="K104" s="5">
        <f t="shared" si="13"/>
        <v>0.66329421741026418</v>
      </c>
      <c r="L104" s="5">
        <f t="shared" si="17"/>
        <v>-9.6502558321616139E-3</v>
      </c>
      <c r="M104" s="5">
        <f t="shared" si="18"/>
        <v>-9.3677500036001282E-3</v>
      </c>
      <c r="N104" s="5">
        <f t="shared" si="20"/>
        <v>-4.5999999999999375E-2</v>
      </c>
      <c r="O104" s="5">
        <f t="shared" si="21"/>
        <v>-4.1100000000000136E-2</v>
      </c>
      <c r="P104" s="9">
        <f t="shared" si="19"/>
        <v>4.5742356277734819</v>
      </c>
      <c r="Q104" s="9"/>
      <c r="R104" s="9"/>
      <c r="U104" s="8"/>
    </row>
    <row r="105" spans="1:23">
      <c r="A105" s="66">
        <v>3000</v>
      </c>
      <c r="B105" s="66">
        <v>1560</v>
      </c>
      <c r="C105" s="67">
        <f t="shared" si="11"/>
        <v>1.9230769230769231</v>
      </c>
      <c r="D105" s="67">
        <v>0</v>
      </c>
      <c r="E105" s="67">
        <v>0</v>
      </c>
      <c r="F105" s="68">
        <v>0</v>
      </c>
      <c r="G105" s="69">
        <f t="shared" si="16"/>
        <v>115.10348950499998</v>
      </c>
      <c r="H105" s="69">
        <v>34.991499999999995</v>
      </c>
      <c r="I105" s="69">
        <v>4.080999999999996</v>
      </c>
      <c r="J105" s="70">
        <f t="shared" si="12"/>
        <v>18.587399999999995</v>
      </c>
      <c r="K105" s="5">
        <f t="shared" si="13"/>
        <v>0.65392646740666405</v>
      </c>
      <c r="L105" s="5">
        <f t="shared" si="17"/>
        <v>-9.3677500036001282E-3</v>
      </c>
      <c r="M105" s="5">
        <f t="shared" si="18"/>
        <v>-9.0978641175264441E-3</v>
      </c>
      <c r="N105" s="5">
        <f t="shared" si="20"/>
        <v>-4.1100000000000136E-2</v>
      </c>
      <c r="O105" s="5">
        <f t="shared" si="21"/>
        <v>-3.9999999999999147E-2</v>
      </c>
      <c r="P105" s="9">
        <f t="shared" si="19"/>
        <v>4.3920821770641147</v>
      </c>
      <c r="Q105" s="9"/>
      <c r="R105" s="5"/>
      <c r="S105" s="8"/>
      <c r="T105" s="10"/>
      <c r="U105" s="8"/>
    </row>
    <row r="106" spans="1:23">
      <c r="A106" s="66">
        <v>3030</v>
      </c>
      <c r="B106" s="66">
        <v>1590</v>
      </c>
      <c r="C106" s="67">
        <f t="shared" si="11"/>
        <v>1.9056603773584906</v>
      </c>
      <c r="D106" s="67">
        <v>0</v>
      </c>
      <c r="E106" s="67">
        <v>0</v>
      </c>
      <c r="F106" s="68">
        <v>0</v>
      </c>
      <c r="G106" s="69">
        <f t="shared" si="16"/>
        <v>114.97191070499998</v>
      </c>
      <c r="H106" s="69">
        <v>34.951499999999996</v>
      </c>
      <c r="I106" s="69">
        <v>4.0409999999999968</v>
      </c>
      <c r="J106" s="70">
        <f t="shared" si="12"/>
        <v>18.577299999999987</v>
      </c>
      <c r="K106" s="5">
        <f t="shared" si="13"/>
        <v>0.6448286032891376</v>
      </c>
      <c r="L106" s="5">
        <f t="shared" si="17"/>
        <v>-9.0978641175264441E-3</v>
      </c>
      <c r="M106" s="5">
        <f t="shared" si="18"/>
        <v>-8.8398365691408909E-3</v>
      </c>
      <c r="N106" s="5">
        <f t="shared" si="20"/>
        <v>-3.9999999999999147E-2</v>
      </c>
      <c r="O106" s="5">
        <f t="shared" si="21"/>
        <v>-4.3100000000002581E-2</v>
      </c>
      <c r="P106" s="9">
        <f t="shared" si="19"/>
        <v>4.6395913087009983</v>
      </c>
      <c r="Q106" s="9"/>
      <c r="R106" s="5">
        <f>K109-K106</f>
        <v>-0.6448286032891376</v>
      </c>
      <c r="S106" s="8">
        <f>K112-K109</f>
        <v>0</v>
      </c>
      <c r="T106" s="10">
        <f>I109-I106</f>
        <v>-4.0409999999999968</v>
      </c>
      <c r="U106" s="8">
        <f>I112-I109</f>
        <v>0</v>
      </c>
      <c r="V106" t="e">
        <f>(((T106/R106)*S106)+((U106/S106)*R106))/(R106+S106)</f>
        <v>#DIV/0!</v>
      </c>
      <c r="W106" t="e">
        <f>(V109-V106)/(K109-K106)</f>
        <v>#DIV/0!</v>
      </c>
    </row>
    <row r="107" spans="1:23">
      <c r="A107" s="66">
        <v>3060</v>
      </c>
      <c r="B107" s="66">
        <v>1620</v>
      </c>
      <c r="C107" s="67">
        <f t="shared" si="11"/>
        <v>1.8888888888888888</v>
      </c>
      <c r="D107" s="67">
        <v>0</v>
      </c>
      <c r="E107" s="67">
        <v>0</v>
      </c>
      <c r="F107" s="68">
        <v>0</v>
      </c>
      <c r="G107" s="69">
        <f t="shared" si="16"/>
        <v>114.83013454799998</v>
      </c>
      <c r="H107" s="69">
        <v>34.908399999999993</v>
      </c>
      <c r="I107" s="69">
        <v>3.9978999999999942</v>
      </c>
      <c r="J107" s="70">
        <f t="shared" si="12"/>
        <v>18.611299999999993</v>
      </c>
      <c r="K107" s="5">
        <f t="shared" si="13"/>
        <v>0.63598876671999671</v>
      </c>
      <c r="L107" s="5">
        <f t="shared" si="17"/>
        <v>-8.8398365691408909E-3</v>
      </c>
      <c r="M107" s="5">
        <f t="shared" si="18"/>
        <v>-8.5929637228318034E-3</v>
      </c>
      <c r="N107" s="5">
        <f t="shared" si="20"/>
        <v>-4.3100000000002581E-2</v>
      </c>
      <c r="O107" s="5">
        <f t="shared" si="21"/>
        <v>-3.8999999999994373E-2</v>
      </c>
      <c r="P107" s="9">
        <f t="shared" si="19"/>
        <v>4.7047398003350045</v>
      </c>
      <c r="Q107" s="9"/>
      <c r="R107" s="9"/>
      <c r="U107" s="8"/>
    </row>
    <row r="108" spans="1:23">
      <c r="A108" s="66">
        <v>3090</v>
      </c>
      <c r="B108" s="66">
        <v>1650</v>
      </c>
      <c r="C108" s="67">
        <f t="shared" si="11"/>
        <v>1.8727272727272728</v>
      </c>
      <c r="D108" s="67">
        <v>0</v>
      </c>
      <c r="E108" s="67">
        <v>0</v>
      </c>
      <c r="F108" s="68">
        <v>0</v>
      </c>
      <c r="G108" s="69">
        <f t="shared" si="16"/>
        <v>114.701845218</v>
      </c>
      <c r="H108" s="69">
        <v>34.869399999999999</v>
      </c>
      <c r="I108" s="69">
        <v>3.9588999999999999</v>
      </c>
      <c r="J108" s="70">
        <f t="shared" si="12"/>
        <v>18.634799999999998</v>
      </c>
      <c r="K108" s="5">
        <f t="shared" si="13"/>
        <v>0.62739580299716491</v>
      </c>
      <c r="L108" s="5">
        <f t="shared" si="17"/>
        <v>-8.5929637228318034E-3</v>
      </c>
      <c r="M108" s="5">
        <f t="shared" si="18"/>
        <v>-0.62739580299716491</v>
      </c>
      <c r="N108" s="5">
        <f t="shared" si="20"/>
        <v>-3.8999999999994373E-2</v>
      </c>
      <c r="O108" s="5">
        <f t="shared" si="21"/>
        <v>-3.9588999999999999</v>
      </c>
      <c r="P108" s="9">
        <f t="shared" si="19"/>
        <v>4.5625315302125093</v>
      </c>
      <c r="Q108" s="9"/>
      <c r="R108" s="5"/>
      <c r="S108" s="8"/>
      <c r="T108" s="10"/>
      <c r="U108" s="8"/>
    </row>
    <row r="109" spans="1:23">
      <c r="A109" s="54"/>
      <c r="B109" s="54"/>
      <c r="C109" s="54"/>
      <c r="D109" s="55"/>
      <c r="E109" s="55"/>
      <c r="F109" s="11"/>
      <c r="G109" s="56"/>
      <c r="H109" s="55"/>
      <c r="I109" s="56"/>
      <c r="J109" s="5"/>
      <c r="K109" s="5"/>
      <c r="L109" s="5"/>
      <c r="M109" s="5"/>
      <c r="N109" s="5"/>
      <c r="O109" s="5"/>
      <c r="P109" s="9"/>
      <c r="Q109" s="9"/>
      <c r="R109" s="5"/>
      <c r="S109" s="8"/>
      <c r="T109" s="10"/>
      <c r="U109" s="8"/>
    </row>
    <row r="110" spans="1:23">
      <c r="A110" s="54"/>
      <c r="B110" s="54"/>
      <c r="C110" s="54"/>
      <c r="D110" s="55"/>
      <c r="E110" s="55"/>
      <c r="F110" s="11"/>
      <c r="G110" s="56"/>
      <c r="H110" s="55"/>
      <c r="I110" s="56"/>
      <c r="J110" s="5"/>
      <c r="K110" s="5"/>
      <c r="L110" s="5"/>
      <c r="M110" s="5"/>
      <c r="N110" s="5"/>
      <c r="O110" s="5"/>
      <c r="P110" s="9"/>
      <c r="Q110" s="9"/>
      <c r="R110" s="9"/>
      <c r="U110" s="8"/>
    </row>
    <row r="111" spans="1:23">
      <c r="A111" s="54"/>
      <c r="B111" s="54"/>
      <c r="C111" s="54"/>
      <c r="D111" s="55"/>
      <c r="E111" s="55"/>
      <c r="F111" s="11"/>
      <c r="G111" s="56"/>
      <c r="H111" s="55"/>
      <c r="I111" s="56"/>
      <c r="J111" s="5"/>
      <c r="K111" s="5"/>
      <c r="L111" s="5"/>
      <c r="M111" s="5"/>
      <c r="N111" s="5"/>
      <c r="O111" s="5"/>
      <c r="P111" s="9"/>
      <c r="Q111" s="9"/>
      <c r="R111" s="5"/>
      <c r="S111" s="8"/>
      <c r="T111" s="10"/>
      <c r="U111" s="8"/>
    </row>
    <row r="112" spans="1:23">
      <c r="A112" s="54"/>
      <c r="B112" s="54"/>
      <c r="C112" s="57"/>
      <c r="D112" s="55"/>
      <c r="E112" s="55"/>
      <c r="F112" s="11"/>
      <c r="G112" s="56"/>
      <c r="H112" s="55"/>
      <c r="I112" s="56"/>
      <c r="J112" s="5"/>
      <c r="K112" s="58"/>
      <c r="L112" s="59"/>
      <c r="M112" s="60"/>
      <c r="N112" s="59"/>
      <c r="O112" s="59"/>
      <c r="P112" s="6"/>
      <c r="Q112" s="9"/>
      <c r="R112" s="59"/>
      <c r="S112" s="60"/>
      <c r="T112" s="59"/>
      <c r="U112" s="59"/>
      <c r="V112" s="6"/>
      <c r="W112" s="59"/>
    </row>
    <row r="113" spans="1:21">
      <c r="A113" s="54"/>
      <c r="B113" s="54"/>
      <c r="C113" s="57"/>
      <c r="D113" s="55"/>
      <c r="E113" s="55"/>
      <c r="F113" s="11"/>
      <c r="G113" s="56"/>
      <c r="H113" s="55"/>
      <c r="I113" s="56"/>
      <c r="J113" s="5"/>
      <c r="K113" s="5"/>
      <c r="L113" s="5"/>
      <c r="M113" s="5"/>
      <c r="N113" s="5"/>
      <c r="O113" s="5"/>
      <c r="P113" s="9"/>
      <c r="Q113" s="9"/>
      <c r="R113" s="5"/>
      <c r="S113" s="8"/>
      <c r="T113" s="10"/>
      <c r="U113" s="8"/>
    </row>
    <row r="114" spans="1:21">
      <c r="A114" s="54"/>
      <c r="B114" s="54"/>
      <c r="C114" s="57"/>
      <c r="D114" s="55"/>
      <c r="E114" s="55"/>
      <c r="F114" s="11"/>
      <c r="G114" s="56"/>
      <c r="H114" s="55"/>
      <c r="I114" s="56"/>
      <c r="J114" s="5"/>
      <c r="K114" s="5"/>
      <c r="L114" s="5"/>
      <c r="M114" s="5"/>
      <c r="N114" s="5"/>
      <c r="O114" s="5"/>
      <c r="P114" s="9"/>
      <c r="Q114" s="9"/>
      <c r="R114" s="9"/>
      <c r="U114" s="8"/>
    </row>
    <row r="115" spans="1:21">
      <c r="A115" s="54"/>
      <c r="B115" s="54"/>
      <c r="C115" s="57"/>
      <c r="D115" s="55"/>
      <c r="E115" s="55"/>
      <c r="F115" s="11"/>
      <c r="G115" s="56"/>
      <c r="H115" s="55"/>
      <c r="I115" s="56"/>
      <c r="J115" s="5"/>
      <c r="K115" s="5"/>
      <c r="L115" s="5"/>
      <c r="M115" s="5"/>
      <c r="N115" s="5"/>
      <c r="O115" s="5"/>
      <c r="P115" s="9"/>
      <c r="Q115" s="9"/>
      <c r="R115" s="5"/>
      <c r="S115" s="8"/>
      <c r="T115" s="10"/>
      <c r="U115" s="8"/>
    </row>
    <row r="116" spans="1:21">
      <c r="A116" s="54"/>
      <c r="B116" s="54"/>
      <c r="C116" s="57"/>
      <c r="D116" s="55"/>
      <c r="E116" s="55"/>
      <c r="F116" s="11"/>
      <c r="G116" s="56"/>
      <c r="H116" s="55"/>
      <c r="I116" s="56"/>
      <c r="J116" s="5"/>
      <c r="K116" s="5"/>
      <c r="L116" s="5"/>
      <c r="M116" s="5"/>
      <c r="N116" s="5"/>
      <c r="O116" s="5"/>
      <c r="P116" s="9"/>
      <c r="Q116" s="9"/>
      <c r="R116" s="5"/>
      <c r="S116" s="8"/>
      <c r="T116" s="10"/>
      <c r="U116" s="8"/>
    </row>
    <row r="117" spans="1:21">
      <c r="A117" s="54"/>
      <c r="B117" s="54"/>
      <c r="C117" s="57"/>
      <c r="D117" s="55"/>
      <c r="E117" s="55"/>
      <c r="F117" s="11"/>
      <c r="G117" s="56"/>
      <c r="H117" s="55"/>
      <c r="I117" s="56"/>
      <c r="J117" s="5"/>
      <c r="K117" s="5"/>
      <c r="L117" s="5"/>
      <c r="M117" s="5"/>
      <c r="N117" s="5"/>
      <c r="O117" s="5"/>
      <c r="P117" s="9"/>
      <c r="Q117" s="9"/>
      <c r="R117" s="9"/>
      <c r="U117" s="8"/>
    </row>
    <row r="118" spans="1:21">
      <c r="A118" s="54"/>
      <c r="B118" s="54"/>
      <c r="C118" s="57"/>
      <c r="D118" s="55"/>
      <c r="E118" s="55"/>
      <c r="F118" s="11"/>
      <c r="G118" s="56"/>
      <c r="H118" s="55"/>
      <c r="I118" s="56"/>
      <c r="J118" s="5"/>
      <c r="K118" s="5"/>
      <c r="L118" s="5"/>
      <c r="M118" s="5"/>
      <c r="N118" s="5"/>
      <c r="O118" s="5"/>
      <c r="P118" s="9"/>
      <c r="Q118" s="9"/>
      <c r="R118" s="5"/>
      <c r="S118" s="8"/>
      <c r="T118" s="10"/>
      <c r="U118" s="8"/>
    </row>
    <row r="119" spans="1:21">
      <c r="A119" s="54"/>
      <c r="B119" s="54"/>
      <c r="C119" s="57"/>
      <c r="D119" s="55"/>
      <c r="E119" s="55"/>
      <c r="F119" s="11"/>
      <c r="G119" s="56"/>
      <c r="H119" s="55"/>
      <c r="I119" s="56"/>
      <c r="J119" s="5"/>
      <c r="K119" s="5"/>
      <c r="L119" s="5"/>
      <c r="M119" s="5"/>
      <c r="N119" s="5"/>
      <c r="O119" s="5"/>
      <c r="P119" s="9"/>
      <c r="Q119" s="9"/>
      <c r="R119" s="5"/>
      <c r="S119" s="8"/>
      <c r="T119" s="10"/>
      <c r="U119" s="8"/>
    </row>
    <row r="120" spans="1:21">
      <c r="A120" s="54"/>
      <c r="B120" s="54"/>
      <c r="C120" s="57"/>
      <c r="D120" s="55"/>
      <c r="E120" s="55"/>
      <c r="F120" s="11"/>
      <c r="G120" s="56"/>
      <c r="H120" s="55"/>
      <c r="I120" s="56"/>
      <c r="J120" s="5"/>
      <c r="K120" s="5"/>
      <c r="L120" s="5"/>
      <c r="M120" s="5"/>
      <c r="N120" s="5"/>
      <c r="O120" s="5"/>
      <c r="P120" s="9"/>
      <c r="Q120" s="9"/>
      <c r="R120" s="9"/>
      <c r="U120" s="8"/>
    </row>
    <row r="121" spans="1:21">
      <c r="A121" s="54"/>
      <c r="B121" s="54"/>
      <c r="C121" s="57"/>
      <c r="D121" s="55"/>
      <c r="E121" s="55"/>
      <c r="F121" s="11"/>
      <c r="G121" s="56"/>
      <c r="H121" s="55"/>
      <c r="I121" s="56"/>
      <c r="J121" s="5"/>
      <c r="K121" s="5"/>
      <c r="L121" s="5"/>
      <c r="M121" s="5"/>
      <c r="N121" s="5"/>
      <c r="O121" s="5"/>
      <c r="P121" s="9"/>
      <c r="Q121" s="9"/>
      <c r="R121" s="5"/>
      <c r="S121" s="8"/>
      <c r="T121" s="10"/>
      <c r="U121" s="8"/>
    </row>
    <row r="122" spans="1:21">
      <c r="A122" s="54"/>
      <c r="B122" s="54"/>
      <c r="C122" s="57"/>
      <c r="D122" s="55"/>
      <c r="E122" s="55"/>
      <c r="F122" s="11"/>
      <c r="G122" s="56"/>
      <c r="H122" s="55"/>
      <c r="I122" s="56"/>
      <c r="J122" s="5"/>
      <c r="K122" s="5"/>
      <c r="L122" s="5"/>
      <c r="M122" s="5"/>
      <c r="N122" s="5"/>
      <c r="O122" s="5"/>
      <c r="P122" s="9"/>
      <c r="Q122" s="9"/>
      <c r="R122" s="5"/>
      <c r="S122" s="8"/>
      <c r="T122" s="10"/>
      <c r="U122" s="8"/>
    </row>
    <row r="123" spans="1:21">
      <c r="A123" s="54"/>
      <c r="B123" s="54"/>
      <c r="C123" s="57"/>
      <c r="D123" s="55"/>
      <c r="E123" s="55"/>
      <c r="F123" s="11"/>
      <c r="G123" s="56"/>
      <c r="H123" s="55"/>
      <c r="I123" s="56"/>
      <c r="J123" s="5"/>
      <c r="K123" s="5"/>
      <c r="L123" s="5"/>
      <c r="M123" s="5"/>
      <c r="N123" s="5"/>
      <c r="O123" s="5"/>
      <c r="P123" s="9"/>
      <c r="Q123" s="9"/>
      <c r="R123" s="9"/>
      <c r="U123" s="8"/>
    </row>
    <row r="124" spans="1:21">
      <c r="A124" s="54"/>
      <c r="B124" s="54"/>
      <c r="C124" s="57"/>
      <c r="D124" s="55"/>
      <c r="E124" s="55"/>
      <c r="F124" s="11"/>
      <c r="G124" s="56"/>
      <c r="H124" s="55"/>
      <c r="I124" s="56"/>
      <c r="J124" s="5"/>
      <c r="K124" s="5"/>
      <c r="L124" s="5"/>
      <c r="M124" s="5"/>
      <c r="N124" s="5"/>
      <c r="O124" s="5"/>
      <c r="P124" s="9"/>
      <c r="Q124" s="9"/>
      <c r="R124" s="5"/>
      <c r="S124" s="8"/>
      <c r="T124" s="10"/>
      <c r="U124" s="8"/>
    </row>
    <row r="125" spans="1:21">
      <c r="A125" s="54"/>
      <c r="B125" s="54"/>
      <c r="C125" s="57"/>
      <c r="D125" s="55"/>
      <c r="E125" s="55"/>
      <c r="F125" s="11"/>
      <c r="G125" s="56"/>
      <c r="H125" s="55"/>
      <c r="I125" s="56"/>
      <c r="J125" s="5"/>
      <c r="K125" s="5"/>
      <c r="L125" s="5"/>
      <c r="M125" s="5"/>
      <c r="N125" s="5"/>
      <c r="O125" s="5"/>
      <c r="P125" s="9"/>
      <c r="Q125" s="9"/>
      <c r="R125" s="5"/>
      <c r="S125" s="8"/>
      <c r="T125" s="10"/>
      <c r="U125" s="8"/>
    </row>
    <row r="126" spans="1:21">
      <c r="A126" s="54"/>
      <c r="B126" s="54"/>
      <c r="C126" s="57"/>
      <c r="D126" s="55"/>
      <c r="E126" s="55"/>
      <c r="F126" s="11"/>
      <c r="G126" s="56"/>
      <c r="H126" s="55"/>
      <c r="I126" s="56"/>
      <c r="J126" s="5"/>
      <c r="K126" s="5"/>
      <c r="L126" s="5"/>
      <c r="M126" s="5"/>
      <c r="N126" s="5"/>
      <c r="O126" s="5"/>
      <c r="P126" s="9"/>
      <c r="Q126" s="9"/>
      <c r="R126" s="9"/>
      <c r="U126" s="8"/>
    </row>
    <row r="127" spans="1:21">
      <c r="A127" s="54"/>
      <c r="B127" s="54"/>
      <c r="C127" s="57"/>
      <c r="D127" s="55"/>
      <c r="E127" s="55"/>
      <c r="F127" s="11"/>
      <c r="G127" s="56"/>
      <c r="H127" s="55"/>
      <c r="I127" s="56"/>
      <c r="J127" s="5"/>
      <c r="K127" s="5"/>
      <c r="L127" s="5"/>
      <c r="M127" s="5"/>
      <c r="N127" s="5"/>
      <c r="O127" s="5"/>
      <c r="P127" s="9"/>
      <c r="Q127" s="9"/>
      <c r="R127" s="5"/>
      <c r="S127" s="8"/>
      <c r="T127" s="10"/>
      <c r="U127" s="8"/>
    </row>
    <row r="128" spans="1:21">
      <c r="A128" s="54"/>
      <c r="B128" s="54"/>
      <c r="C128" s="57"/>
      <c r="D128" s="55"/>
      <c r="E128" s="55"/>
      <c r="F128" s="11"/>
      <c r="G128" s="56"/>
      <c r="H128" s="55"/>
      <c r="I128" s="56"/>
      <c r="J128" s="5"/>
      <c r="K128" s="5"/>
      <c r="L128" s="5"/>
      <c r="M128" s="5"/>
      <c r="N128" s="5"/>
      <c r="O128" s="5"/>
      <c r="P128" s="9"/>
      <c r="Q128" s="9"/>
      <c r="R128" s="5"/>
      <c r="S128" s="8"/>
      <c r="T128" s="10"/>
      <c r="U128" s="8"/>
    </row>
    <row r="129" spans="1:21">
      <c r="A129" s="54"/>
      <c r="B129" s="54"/>
      <c r="C129" s="57"/>
      <c r="D129" s="55"/>
      <c r="E129" s="55"/>
      <c r="F129" s="11"/>
      <c r="G129" s="56"/>
      <c r="H129" s="55"/>
      <c r="I129" s="56"/>
      <c r="J129" s="5"/>
      <c r="K129" s="5"/>
      <c r="L129" s="5"/>
      <c r="M129" s="5"/>
      <c r="N129" s="5"/>
      <c r="O129" s="5"/>
      <c r="P129" s="9"/>
      <c r="Q129" s="9"/>
      <c r="R129" s="9"/>
      <c r="U129" s="8"/>
    </row>
    <row r="130" spans="1:21">
      <c r="A130" s="54"/>
      <c r="B130" s="54"/>
      <c r="C130" s="57"/>
      <c r="D130" s="55"/>
      <c r="E130" s="55"/>
      <c r="F130" s="11"/>
      <c r="G130" s="56"/>
      <c r="H130" s="55"/>
      <c r="I130" s="56"/>
      <c r="J130" s="5"/>
      <c r="K130" s="5"/>
      <c r="L130" s="5"/>
      <c r="M130" s="5"/>
      <c r="N130" s="5"/>
      <c r="O130" s="5"/>
      <c r="P130" s="9"/>
      <c r="Q130" s="9"/>
      <c r="R130" s="5"/>
      <c r="S130" s="8"/>
      <c r="T130" s="10"/>
      <c r="U130" s="8"/>
    </row>
    <row r="131" spans="1:21">
      <c r="A131" s="54"/>
      <c r="B131" s="54"/>
      <c r="C131" s="57"/>
      <c r="D131" s="55"/>
      <c r="E131" s="55"/>
      <c r="F131" s="11"/>
      <c r="G131" s="56"/>
      <c r="H131" s="55"/>
      <c r="I131" s="56"/>
      <c r="J131" s="5"/>
      <c r="K131" s="5"/>
      <c r="L131" s="5"/>
      <c r="M131" s="5"/>
      <c r="N131" s="5"/>
      <c r="O131" s="5"/>
      <c r="P131" s="9"/>
      <c r="Q131" s="9"/>
      <c r="R131" s="5"/>
      <c r="S131" s="8"/>
      <c r="T131" s="10"/>
      <c r="U131" s="8"/>
    </row>
    <row r="132" spans="1:21">
      <c r="A132" s="54"/>
      <c r="B132" s="54"/>
      <c r="C132" s="57"/>
      <c r="D132" s="55"/>
      <c r="E132" s="55"/>
      <c r="F132" s="11"/>
      <c r="G132" s="56"/>
      <c r="H132" s="55"/>
      <c r="I132" s="56"/>
      <c r="J132" s="5"/>
      <c r="K132" s="5"/>
      <c r="L132" s="5"/>
      <c r="M132" s="5"/>
      <c r="N132" s="5"/>
      <c r="O132" s="5"/>
      <c r="P132" s="9"/>
      <c r="Q132" s="9"/>
      <c r="R132" s="9"/>
      <c r="U132" s="8"/>
    </row>
    <row r="133" spans="1:21">
      <c r="A133" s="54"/>
      <c r="B133" s="54"/>
      <c r="C133" s="57"/>
      <c r="D133" s="55"/>
      <c r="E133" s="55"/>
      <c r="F133" s="11"/>
      <c r="G133" s="56"/>
      <c r="H133" s="55"/>
      <c r="I133" s="56"/>
      <c r="J133" s="5"/>
      <c r="K133" s="5"/>
      <c r="L133" s="5"/>
      <c r="M133" s="5"/>
      <c r="N133" s="5"/>
      <c r="O133" s="5"/>
      <c r="P133" s="9"/>
      <c r="Q133" s="9"/>
      <c r="R133" s="5"/>
      <c r="S133" s="8"/>
      <c r="T133" s="10"/>
      <c r="U133" s="8"/>
    </row>
    <row r="134" spans="1:21">
      <c r="A134" s="54"/>
      <c r="B134" s="54"/>
      <c r="C134" s="57"/>
      <c r="D134" s="55"/>
      <c r="E134" s="55"/>
      <c r="F134" s="11"/>
      <c r="G134" s="56"/>
      <c r="H134" s="55"/>
      <c r="I134" s="56"/>
      <c r="J134" s="5"/>
      <c r="K134" s="5"/>
      <c r="L134" s="5"/>
      <c r="M134" s="5"/>
      <c r="N134" s="5"/>
      <c r="O134" s="5"/>
      <c r="P134" s="9"/>
      <c r="Q134" s="9"/>
      <c r="R134" s="5"/>
      <c r="S134" s="8"/>
      <c r="T134" s="10"/>
      <c r="U134" s="8"/>
    </row>
    <row r="135" spans="1:21">
      <c r="A135" s="54"/>
      <c r="B135" s="54"/>
      <c r="C135" s="57"/>
      <c r="D135" s="55"/>
      <c r="E135" s="55"/>
      <c r="F135" s="11"/>
      <c r="G135" s="56"/>
      <c r="H135" s="55"/>
      <c r="I135" s="56"/>
      <c r="J135" s="5"/>
      <c r="K135" s="5"/>
      <c r="L135" s="5"/>
      <c r="M135" s="5"/>
      <c r="N135" s="5"/>
      <c r="O135" s="5"/>
      <c r="P135" s="9"/>
      <c r="Q135" s="9"/>
      <c r="R135" s="9"/>
      <c r="U135" s="8"/>
    </row>
    <row r="136" spans="1:21">
      <c r="A136" s="54"/>
      <c r="B136" s="54"/>
      <c r="C136" s="57"/>
      <c r="D136" s="55"/>
      <c r="E136" s="55"/>
      <c r="F136" s="11"/>
      <c r="G136" s="56"/>
      <c r="H136" s="55"/>
      <c r="I136" s="56"/>
      <c r="J136" s="5"/>
      <c r="K136" s="5"/>
      <c r="L136" s="5"/>
      <c r="M136" s="5"/>
      <c r="N136" s="5"/>
      <c r="O136" s="5"/>
      <c r="P136" s="9"/>
      <c r="Q136" s="9"/>
      <c r="R136" s="5"/>
      <c r="S136" s="8"/>
      <c r="T136" s="10"/>
      <c r="U136" s="8"/>
    </row>
    <row r="137" spans="1:21">
      <c r="A137" s="54"/>
      <c r="B137" s="54"/>
      <c r="C137" s="57"/>
      <c r="D137" s="55"/>
      <c r="E137" s="55"/>
      <c r="F137" s="11"/>
      <c r="G137" s="56"/>
      <c r="H137" s="55"/>
      <c r="I137" s="56"/>
      <c r="J137" s="5"/>
      <c r="K137" s="5"/>
      <c r="L137" s="5"/>
      <c r="M137" s="5"/>
      <c r="N137" s="5"/>
      <c r="O137" s="5"/>
      <c r="P137" s="9"/>
      <c r="Q137" s="9"/>
      <c r="R137" s="5"/>
      <c r="S137" s="8"/>
      <c r="T137" s="10"/>
      <c r="U137" s="8"/>
    </row>
    <row r="138" spans="1:21">
      <c r="A138" s="54"/>
      <c r="B138" s="54"/>
      <c r="C138" s="57"/>
      <c r="D138" s="55"/>
      <c r="E138" s="55"/>
      <c r="F138" s="11"/>
      <c r="G138" s="56"/>
      <c r="H138" s="55"/>
      <c r="I138" s="56"/>
      <c r="J138" s="5"/>
      <c r="K138" s="5"/>
      <c r="L138" s="5"/>
      <c r="M138" s="5"/>
      <c r="N138" s="5"/>
      <c r="O138" s="5"/>
      <c r="P138" s="9"/>
      <c r="Q138" s="9"/>
      <c r="R138" s="9"/>
      <c r="U138" s="8"/>
    </row>
    <row r="139" spans="1:21">
      <c r="A139" s="54"/>
      <c r="B139" s="54"/>
      <c r="C139" s="57"/>
      <c r="D139" s="55"/>
      <c r="E139" s="55"/>
      <c r="F139" s="11"/>
      <c r="G139" s="56"/>
      <c r="H139" s="55"/>
      <c r="I139" s="56"/>
      <c r="J139" s="5"/>
      <c r="K139" s="5"/>
      <c r="L139" s="5"/>
      <c r="M139" s="5"/>
      <c r="N139" s="5"/>
      <c r="O139" s="5"/>
      <c r="P139" s="9"/>
      <c r="Q139" s="9"/>
      <c r="R139" s="5"/>
      <c r="S139" s="8"/>
      <c r="T139" s="10"/>
      <c r="U139" s="8"/>
    </row>
    <row r="140" spans="1:21">
      <c r="A140" s="54"/>
      <c r="B140" s="54"/>
      <c r="C140" s="57"/>
      <c r="D140" s="55"/>
      <c r="E140" s="55"/>
      <c r="F140" s="11"/>
      <c r="G140" s="56"/>
      <c r="H140" s="55"/>
      <c r="I140" s="56"/>
      <c r="J140" s="5"/>
      <c r="K140" s="5"/>
      <c r="L140" s="5"/>
      <c r="M140" s="5"/>
      <c r="N140" s="5"/>
      <c r="O140" s="5"/>
      <c r="P140" s="9"/>
      <c r="Q140" s="9"/>
      <c r="R140" s="5"/>
      <c r="S140" s="8"/>
      <c r="T140" s="10"/>
      <c r="U140" s="8"/>
    </row>
    <row r="141" spans="1:21">
      <c r="A141" s="54"/>
      <c r="B141" s="54"/>
      <c r="C141" s="57"/>
      <c r="D141" s="55"/>
      <c r="E141" s="55"/>
      <c r="F141" s="11"/>
      <c r="G141" s="56"/>
      <c r="H141" s="55"/>
      <c r="I141" s="56"/>
      <c r="J141" s="5"/>
      <c r="K141" s="5"/>
      <c r="L141" s="5"/>
      <c r="M141" s="5"/>
      <c r="N141" s="5"/>
      <c r="O141" s="5"/>
      <c r="P141" s="9"/>
      <c r="Q141" s="9"/>
      <c r="R141" s="9"/>
      <c r="U141" s="8"/>
    </row>
    <row r="142" spans="1:21">
      <c r="A142" s="54"/>
      <c r="B142" s="54"/>
      <c r="C142" s="57"/>
      <c r="D142" s="55"/>
      <c r="E142" s="55"/>
      <c r="F142" s="11"/>
      <c r="G142" s="56"/>
      <c r="H142" s="55"/>
      <c r="I142" s="56"/>
      <c r="J142" s="5"/>
      <c r="K142" s="5"/>
      <c r="L142" s="5"/>
      <c r="M142" s="5"/>
      <c r="N142" s="5"/>
      <c r="O142" s="5"/>
      <c r="P142" s="9"/>
      <c r="Q142" s="9"/>
      <c r="R142" s="5"/>
      <c r="S142" s="8"/>
      <c r="T142" s="10"/>
      <c r="U142" s="8"/>
    </row>
    <row r="143" spans="1:21">
      <c r="A143" s="54"/>
      <c r="B143" s="54"/>
      <c r="C143" s="57"/>
      <c r="D143" s="55"/>
      <c r="E143" s="55"/>
      <c r="F143" s="11"/>
      <c r="G143" s="56"/>
      <c r="H143" s="55"/>
      <c r="I143" s="56"/>
      <c r="J143" s="5"/>
      <c r="K143" s="5"/>
      <c r="L143" s="5"/>
      <c r="M143" s="5"/>
      <c r="N143" s="5"/>
      <c r="O143" s="5"/>
      <c r="P143" s="9"/>
      <c r="Q143" s="9"/>
      <c r="R143" s="5"/>
      <c r="S143" s="8"/>
      <c r="T143" s="10"/>
      <c r="U143" s="8"/>
    </row>
    <row r="144" spans="1:21">
      <c r="A144" s="54"/>
      <c r="B144" s="54"/>
      <c r="C144" s="57"/>
      <c r="D144" s="55"/>
      <c r="E144" s="55"/>
      <c r="F144" s="11"/>
      <c r="G144" s="56"/>
      <c r="H144" s="55"/>
      <c r="I144" s="56"/>
      <c r="J144" s="5"/>
      <c r="K144" s="5"/>
      <c r="L144" s="5"/>
      <c r="M144" s="5"/>
      <c r="N144" s="5"/>
      <c r="O144" s="5"/>
      <c r="P144" s="9"/>
      <c r="Q144" s="9"/>
      <c r="R144" s="9"/>
      <c r="U144" s="8"/>
    </row>
    <row r="145" spans="1:21">
      <c r="A145" s="54"/>
      <c r="B145" s="54"/>
      <c r="C145" s="57"/>
      <c r="D145" s="55"/>
      <c r="E145" s="55"/>
      <c r="F145" s="11"/>
      <c r="G145" s="56"/>
      <c r="H145" s="55"/>
      <c r="I145" s="56"/>
      <c r="J145" s="5"/>
      <c r="K145" s="5"/>
      <c r="L145" s="5"/>
      <c r="M145" s="5"/>
      <c r="N145" s="5"/>
      <c r="O145" s="5"/>
      <c r="P145" s="9"/>
      <c r="Q145" s="9"/>
      <c r="R145" s="5"/>
      <c r="S145" s="8"/>
      <c r="T145" s="10"/>
      <c r="U145" s="8"/>
    </row>
    <row r="146" spans="1:21">
      <c r="A146" s="54"/>
      <c r="B146" s="54"/>
      <c r="C146" s="57"/>
      <c r="D146" s="55"/>
      <c r="E146" s="55"/>
      <c r="F146" s="11"/>
      <c r="G146" s="56"/>
      <c r="H146" s="55"/>
      <c r="I146" s="56"/>
      <c r="J146" s="5"/>
      <c r="K146" s="5"/>
      <c r="L146" s="5"/>
      <c r="M146" s="5"/>
      <c r="N146" s="5"/>
      <c r="O146" s="5"/>
      <c r="P146" s="9"/>
      <c r="Q146" s="9"/>
      <c r="R146" s="5"/>
      <c r="S146" s="8"/>
      <c r="T146" s="10"/>
      <c r="U146" s="8"/>
    </row>
    <row r="147" spans="1:21">
      <c r="A147" s="54"/>
      <c r="B147" s="54"/>
      <c r="C147" s="57"/>
      <c r="D147" s="55"/>
      <c r="E147" s="55"/>
      <c r="F147" s="11"/>
      <c r="G147" s="56"/>
      <c r="H147" s="55"/>
      <c r="I147" s="56"/>
      <c r="J147" s="5"/>
      <c r="K147" s="5"/>
      <c r="L147" s="5"/>
      <c r="M147" s="5"/>
      <c r="N147" s="5"/>
      <c r="O147" s="5"/>
      <c r="P147" s="9"/>
      <c r="Q147" s="9"/>
      <c r="R147" s="9"/>
      <c r="U147" s="8"/>
    </row>
    <row r="148" spans="1:21">
      <c r="A148" s="54"/>
      <c r="B148" s="54"/>
      <c r="C148" s="57"/>
      <c r="D148" s="55"/>
      <c r="E148" s="55"/>
      <c r="F148" s="11"/>
      <c r="G148" s="56"/>
      <c r="H148" s="55"/>
      <c r="I148" s="56"/>
      <c r="J148" s="5"/>
      <c r="K148" s="5"/>
      <c r="L148" s="5"/>
      <c r="M148" s="5"/>
      <c r="N148" s="5"/>
      <c r="O148" s="5"/>
      <c r="P148" s="9"/>
      <c r="Q148" s="9"/>
      <c r="R148" s="5"/>
      <c r="S148" s="8"/>
      <c r="T148" s="10"/>
      <c r="U148" s="8"/>
    </row>
    <row r="149" spans="1:21">
      <c r="A149" s="54"/>
      <c r="B149" s="54"/>
      <c r="C149" s="57"/>
      <c r="D149" s="55"/>
      <c r="E149" s="55"/>
      <c r="F149" s="11"/>
      <c r="G149" s="56"/>
      <c r="H149" s="55"/>
      <c r="I149" s="56"/>
      <c r="J149" s="5"/>
      <c r="K149" s="5"/>
      <c r="L149" s="5"/>
      <c r="M149" s="5"/>
      <c r="N149" s="5"/>
      <c r="O149" s="5"/>
      <c r="P149" s="9"/>
      <c r="Q149" s="9"/>
      <c r="R149" s="5"/>
      <c r="S149" s="8"/>
      <c r="T149" s="10"/>
      <c r="U149" s="8"/>
    </row>
    <row r="150" spans="1:21">
      <c r="A150" s="54"/>
      <c r="B150" s="54"/>
      <c r="C150" s="57"/>
      <c r="D150" s="55"/>
      <c r="E150" s="55"/>
      <c r="F150" s="11"/>
      <c r="G150" s="56"/>
      <c r="H150" s="55"/>
      <c r="I150" s="56"/>
      <c r="J150" s="5"/>
      <c r="K150" s="5"/>
      <c r="L150" s="5"/>
      <c r="M150" s="5"/>
      <c r="N150" s="5"/>
      <c r="O150" s="5"/>
      <c r="P150" s="9"/>
      <c r="Q150" s="9"/>
      <c r="R150" s="9"/>
      <c r="U150" s="8"/>
    </row>
    <row r="151" spans="1:21">
      <c r="A151" s="54"/>
      <c r="B151" s="54"/>
      <c r="C151" s="57"/>
      <c r="D151" s="55"/>
      <c r="E151" s="55"/>
      <c r="F151" s="11"/>
      <c r="G151" s="56"/>
      <c r="H151" s="55"/>
      <c r="I151" s="56"/>
      <c r="J151" s="5"/>
      <c r="K151" s="5"/>
      <c r="L151" s="5"/>
      <c r="M151" s="5"/>
      <c r="N151" s="5"/>
      <c r="O151" s="5"/>
      <c r="P151" s="9"/>
      <c r="Q151" s="9"/>
      <c r="R151" s="5"/>
      <c r="S151" s="8"/>
      <c r="T151" s="10"/>
      <c r="U151" s="8"/>
    </row>
    <row r="152" spans="1:21">
      <c r="A152" s="54"/>
      <c r="B152" s="54"/>
      <c r="C152" s="57"/>
      <c r="D152" s="55"/>
      <c r="E152" s="55"/>
      <c r="F152" s="11"/>
      <c r="G152" s="56"/>
      <c r="H152" s="55"/>
      <c r="I152" s="56"/>
      <c r="J152" s="5"/>
      <c r="K152" s="5"/>
      <c r="L152" s="5"/>
      <c r="M152" s="5"/>
      <c r="N152" s="5"/>
      <c r="O152" s="5"/>
      <c r="P152" s="9"/>
      <c r="Q152" s="9"/>
      <c r="R152" s="5"/>
      <c r="S152" s="8"/>
      <c r="T152" s="10"/>
      <c r="U152" s="8"/>
    </row>
    <row r="153" spans="1:21">
      <c r="A153" s="54"/>
      <c r="B153" s="54"/>
      <c r="C153" s="57"/>
      <c r="D153" s="55"/>
      <c r="E153" s="55"/>
      <c r="F153" s="11"/>
      <c r="G153" s="56"/>
      <c r="H153" s="55"/>
      <c r="I153" s="56"/>
      <c r="J153" s="5"/>
      <c r="K153" s="5"/>
      <c r="L153" s="5"/>
      <c r="M153" s="5"/>
      <c r="N153" s="5"/>
      <c r="O153" s="5"/>
      <c r="P153" s="9"/>
      <c r="Q153" s="9"/>
      <c r="R153" s="9"/>
      <c r="U153" s="8"/>
    </row>
    <row r="154" spans="1:21">
      <c r="A154" s="54"/>
      <c r="B154" s="54"/>
      <c r="C154" s="57"/>
      <c r="D154" s="55"/>
      <c r="E154" s="55"/>
      <c r="F154" s="11"/>
      <c r="G154" s="56"/>
      <c r="H154" s="55"/>
      <c r="I154" s="56"/>
      <c r="J154" s="5"/>
      <c r="K154" s="5"/>
      <c r="L154" s="5"/>
      <c r="M154" s="5"/>
      <c r="N154" s="5"/>
      <c r="O154" s="5"/>
      <c r="P154" s="9"/>
      <c r="Q154" s="9"/>
      <c r="R154" s="5"/>
      <c r="S154" s="8"/>
      <c r="T154" s="10"/>
      <c r="U154" s="8"/>
    </row>
    <row r="155" spans="1:21">
      <c r="A155" s="54"/>
      <c r="B155" s="54"/>
      <c r="C155" s="57"/>
      <c r="D155" s="55"/>
      <c r="E155" s="55"/>
      <c r="F155" s="11"/>
      <c r="G155" s="56"/>
      <c r="H155" s="55"/>
      <c r="I155" s="56"/>
      <c r="J155" s="5"/>
      <c r="K155" s="5"/>
      <c r="L155" s="5"/>
      <c r="M155" s="5"/>
      <c r="N155" s="5"/>
      <c r="O155" s="5"/>
      <c r="P155" s="9"/>
      <c r="Q155" s="9"/>
      <c r="R155" s="5"/>
      <c r="S155" s="8"/>
      <c r="T155" s="10"/>
      <c r="U155" s="8"/>
    </row>
    <row r="156" spans="1:21">
      <c r="A156" s="54"/>
      <c r="B156" s="54"/>
      <c r="C156" s="57"/>
      <c r="D156" s="55"/>
      <c r="E156" s="55"/>
      <c r="F156" s="11"/>
      <c r="G156" s="56"/>
      <c r="H156" s="55"/>
      <c r="I156" s="56"/>
      <c r="J156" s="5"/>
      <c r="K156" s="5"/>
      <c r="L156" s="5"/>
      <c r="M156" s="5"/>
      <c r="N156" s="5"/>
      <c r="O156" s="5"/>
      <c r="P156" s="9"/>
      <c r="Q156" s="9"/>
      <c r="R156" s="9"/>
      <c r="U156" s="8"/>
    </row>
    <row r="157" spans="1:21">
      <c r="A157" s="54"/>
      <c r="B157" s="54"/>
      <c r="C157" s="57"/>
      <c r="D157" s="55"/>
      <c r="E157" s="55"/>
      <c r="F157" s="11"/>
      <c r="G157" s="56"/>
      <c r="H157" s="55"/>
      <c r="I157" s="56"/>
      <c r="J157" s="5"/>
      <c r="K157" s="5"/>
      <c r="L157" s="5"/>
      <c r="M157" s="5"/>
      <c r="N157" s="5"/>
      <c r="O157" s="5"/>
      <c r="P157" s="9"/>
      <c r="Q157" s="9"/>
      <c r="R157" s="5"/>
      <c r="S157" s="8"/>
      <c r="T157" s="10"/>
      <c r="U157" s="8"/>
    </row>
    <row r="158" spans="1:21">
      <c r="A158" s="54"/>
      <c r="B158" s="54"/>
      <c r="C158" s="57"/>
      <c r="D158" s="55"/>
      <c r="E158" s="55"/>
      <c r="F158" s="11"/>
      <c r="G158" s="56"/>
      <c r="H158" s="55"/>
      <c r="I158" s="56"/>
      <c r="J158" s="5"/>
      <c r="K158" s="5"/>
      <c r="L158" s="5"/>
      <c r="M158" s="5"/>
      <c r="N158" s="5"/>
      <c r="O158" s="5"/>
      <c r="P158" s="9"/>
      <c r="Q158" s="9"/>
      <c r="R158" s="5"/>
      <c r="S158" s="8"/>
      <c r="T158" s="10"/>
      <c r="U158" s="8"/>
    </row>
    <row r="159" spans="1:21">
      <c r="A159" s="54"/>
      <c r="B159" s="54"/>
      <c r="C159" s="57"/>
      <c r="D159" s="55"/>
      <c r="E159" s="55"/>
      <c r="F159" s="11"/>
      <c r="G159" s="56"/>
      <c r="H159" s="55"/>
      <c r="I159" s="56"/>
      <c r="J159" s="5"/>
      <c r="K159" s="5"/>
      <c r="L159" s="5"/>
      <c r="M159" s="5"/>
      <c r="N159" s="5"/>
      <c r="O159" s="5"/>
      <c r="P159" s="9"/>
      <c r="Q159" s="9"/>
      <c r="R159" s="9"/>
      <c r="U159" s="8"/>
    </row>
    <row r="160" spans="1:21">
      <c r="A160" s="54"/>
      <c r="B160" s="54"/>
      <c r="C160" s="57"/>
      <c r="D160" s="55"/>
      <c r="E160" s="55"/>
      <c r="F160" s="11"/>
      <c r="G160" s="56"/>
      <c r="H160" s="55"/>
      <c r="I160" s="56"/>
      <c r="J160" s="5"/>
      <c r="K160" s="5"/>
      <c r="L160" s="5"/>
      <c r="M160" s="5"/>
      <c r="N160" s="5"/>
      <c r="O160" s="5"/>
      <c r="P160" s="9"/>
      <c r="Q160" s="9"/>
      <c r="R160" s="5"/>
      <c r="S160" s="8"/>
      <c r="T160" s="10"/>
      <c r="U160" s="8"/>
    </row>
    <row r="161" spans="1:21">
      <c r="A161" s="54"/>
      <c r="B161" s="54"/>
      <c r="C161" s="57"/>
      <c r="D161" s="55"/>
      <c r="E161" s="55"/>
      <c r="F161" s="11"/>
      <c r="G161" s="56"/>
      <c r="H161" s="55"/>
      <c r="I161" s="56"/>
      <c r="J161" s="5"/>
      <c r="K161" s="5"/>
      <c r="L161" s="5"/>
      <c r="M161" s="5"/>
      <c r="N161" s="5"/>
      <c r="O161" s="5"/>
      <c r="P161" s="9"/>
      <c r="Q161" s="9"/>
      <c r="R161" s="5"/>
      <c r="S161" s="8"/>
      <c r="T161" s="10"/>
      <c r="U161" s="8"/>
    </row>
    <row r="162" spans="1:21">
      <c r="A162" s="54"/>
      <c r="B162" s="54"/>
      <c r="C162" s="57"/>
      <c r="D162" s="55"/>
      <c r="E162" s="55"/>
      <c r="F162" s="11"/>
      <c r="G162" s="56"/>
      <c r="H162" s="55"/>
      <c r="I162" s="56"/>
      <c r="J162" s="5"/>
      <c r="K162" s="5"/>
      <c r="L162" s="5"/>
      <c r="M162" s="5"/>
      <c r="N162" s="5"/>
      <c r="O162" s="5"/>
      <c r="P162" s="9"/>
      <c r="Q162" s="9"/>
      <c r="R162" s="9"/>
      <c r="U162" s="8"/>
    </row>
    <row r="163" spans="1:21">
      <c r="A163" s="54"/>
      <c r="B163" s="54"/>
      <c r="C163" s="57"/>
      <c r="D163" s="55"/>
      <c r="E163" s="55"/>
      <c r="F163" s="11"/>
      <c r="G163" s="56"/>
      <c r="H163" s="55"/>
      <c r="I163" s="56"/>
      <c r="J163" s="5"/>
      <c r="K163" s="5"/>
      <c r="L163" s="5"/>
      <c r="M163" s="5"/>
      <c r="N163" s="5"/>
      <c r="O163" s="5"/>
      <c r="P163" s="9"/>
      <c r="Q163" s="9"/>
      <c r="R163" s="5"/>
      <c r="S163" s="8"/>
      <c r="T163" s="10"/>
      <c r="U163" s="8"/>
    </row>
    <row r="164" spans="1:21">
      <c r="A164" s="54"/>
      <c r="B164" s="54"/>
      <c r="C164" s="57"/>
      <c r="D164" s="55"/>
      <c r="E164" s="55"/>
      <c r="F164" s="11"/>
      <c r="G164" s="56"/>
      <c r="H164" s="55"/>
      <c r="I164" s="56"/>
      <c r="J164" s="5"/>
      <c r="K164" s="5"/>
      <c r="L164" s="5"/>
      <c r="M164" s="5"/>
      <c r="N164" s="5"/>
      <c r="O164" s="5"/>
      <c r="P164" s="9"/>
      <c r="Q164" s="9"/>
      <c r="R164" s="5"/>
      <c r="S164" s="8"/>
      <c r="T164" s="10"/>
      <c r="U164" s="8"/>
    </row>
    <row r="165" spans="1:21">
      <c r="A165" s="54"/>
      <c r="B165" s="54"/>
      <c r="C165" s="57"/>
      <c r="D165" s="55"/>
      <c r="E165" s="55"/>
      <c r="F165" s="11"/>
      <c r="G165" s="56"/>
      <c r="H165" s="55"/>
      <c r="I165" s="56"/>
      <c r="J165" s="5"/>
      <c r="K165" s="5"/>
      <c r="L165" s="5"/>
      <c r="M165" s="5"/>
      <c r="N165" s="5"/>
      <c r="O165" s="5"/>
      <c r="P165" s="9"/>
      <c r="Q165" s="9"/>
      <c r="R165" s="9"/>
      <c r="U165" s="8"/>
    </row>
    <row r="166" spans="1:21">
      <c r="A166" s="54"/>
      <c r="B166" s="54"/>
      <c r="C166" s="57"/>
      <c r="D166" s="55"/>
      <c r="E166" s="55"/>
      <c r="F166" s="11"/>
      <c r="G166" s="56"/>
      <c r="H166" s="55"/>
      <c r="I166" s="56"/>
      <c r="J166" s="5"/>
      <c r="K166" s="5"/>
      <c r="L166" s="5"/>
      <c r="M166" s="5"/>
      <c r="N166" s="5"/>
      <c r="O166" s="5"/>
      <c r="P166" s="9"/>
      <c r="Q166" s="9"/>
      <c r="R166" s="5"/>
      <c r="S166" s="8"/>
      <c r="T166" s="10"/>
      <c r="U166" s="8"/>
    </row>
    <row r="167" spans="1:21">
      <c r="A167" s="54"/>
      <c r="B167" s="54"/>
      <c r="C167" s="57"/>
      <c r="D167" s="55"/>
      <c r="E167" s="55"/>
      <c r="F167" s="11"/>
      <c r="G167" s="56"/>
      <c r="H167" s="55"/>
      <c r="I167" s="56"/>
      <c r="J167" s="5"/>
      <c r="K167" s="5"/>
      <c r="L167" s="5"/>
      <c r="M167" s="5"/>
      <c r="N167" s="5"/>
      <c r="O167" s="5"/>
      <c r="P167" s="9"/>
      <c r="Q167" s="9"/>
      <c r="R167" s="5"/>
      <c r="S167" s="8"/>
      <c r="T167" s="10"/>
      <c r="U167" s="8"/>
    </row>
    <row r="168" spans="1:21">
      <c r="A168" s="54"/>
      <c r="B168" s="54"/>
      <c r="C168" s="57"/>
      <c r="D168" s="55"/>
      <c r="E168" s="55"/>
      <c r="F168" s="11"/>
      <c r="G168" s="56"/>
      <c r="H168" s="55"/>
      <c r="I168" s="56"/>
      <c r="J168" s="5"/>
      <c r="K168" s="5"/>
      <c r="L168" s="5"/>
      <c r="M168" s="5"/>
      <c r="N168" s="5"/>
      <c r="O168" s="5"/>
      <c r="P168" s="9"/>
      <c r="Q168" s="9"/>
      <c r="R168" s="9"/>
      <c r="U168" s="8"/>
    </row>
    <row r="169" spans="1:21">
      <c r="A169" s="54"/>
      <c r="B169" s="54"/>
      <c r="C169" s="57"/>
      <c r="D169" s="55"/>
      <c r="E169" s="55"/>
      <c r="F169" s="11"/>
      <c r="G169" s="56"/>
      <c r="H169" s="55"/>
      <c r="I169" s="56"/>
      <c r="J169" s="5"/>
      <c r="K169" s="5"/>
      <c r="L169" s="5"/>
      <c r="M169" s="5"/>
      <c r="N169" s="5"/>
      <c r="O169" s="5"/>
      <c r="P169" s="9"/>
      <c r="Q169" s="9"/>
      <c r="R169" s="5"/>
      <c r="S169" s="8"/>
      <c r="T169" s="10"/>
      <c r="U169" s="8"/>
    </row>
    <row r="170" spans="1:21">
      <c r="A170" s="54"/>
      <c r="B170" s="54"/>
      <c r="C170" s="57"/>
      <c r="D170" s="55"/>
      <c r="E170" s="55"/>
      <c r="F170" s="11"/>
      <c r="G170" s="56"/>
      <c r="H170" s="55"/>
      <c r="I170" s="56"/>
      <c r="J170" s="5"/>
      <c r="K170" s="5"/>
      <c r="L170" s="5"/>
      <c r="M170" s="5"/>
      <c r="N170" s="5"/>
      <c r="O170" s="5"/>
      <c r="P170" s="9"/>
      <c r="Q170" s="9"/>
      <c r="R170" s="5"/>
      <c r="S170" s="8"/>
      <c r="T170" s="10"/>
      <c r="U170" s="8"/>
    </row>
    <row r="171" spans="1:21">
      <c r="A171" s="54"/>
      <c r="B171" s="54"/>
      <c r="C171" s="57"/>
      <c r="D171" s="55"/>
      <c r="E171" s="55"/>
      <c r="F171" s="11"/>
      <c r="G171" s="56"/>
      <c r="H171" s="55"/>
      <c r="I171" s="56"/>
      <c r="J171" s="5"/>
      <c r="K171" s="5"/>
      <c r="L171" s="5"/>
      <c r="M171" s="5"/>
      <c r="N171" s="5"/>
      <c r="O171" s="5"/>
      <c r="P171" s="9"/>
      <c r="Q171" s="9"/>
      <c r="R171" s="9"/>
      <c r="U171" s="8"/>
    </row>
    <row r="172" spans="1:21">
      <c r="A172" s="54"/>
      <c r="B172" s="54"/>
      <c r="C172" s="57"/>
      <c r="D172" s="55"/>
      <c r="E172" s="55"/>
      <c r="F172" s="11"/>
      <c r="G172" s="56"/>
      <c r="H172" s="55"/>
      <c r="I172" s="56"/>
      <c r="J172" s="5"/>
      <c r="K172" s="5"/>
      <c r="L172" s="5"/>
      <c r="M172" s="5"/>
      <c r="N172" s="5"/>
      <c r="O172" s="5"/>
      <c r="P172" s="9"/>
      <c r="Q172" s="9"/>
      <c r="R172" s="5"/>
      <c r="S172" s="8"/>
      <c r="T172" s="10"/>
      <c r="U172" s="8"/>
    </row>
    <row r="173" spans="1:21" ht="15" customHeight="1">
      <c r="A173" s="54"/>
      <c r="B173" s="54"/>
      <c r="C173" s="57"/>
      <c r="D173" s="55"/>
      <c r="E173" s="55"/>
      <c r="F173" s="11"/>
      <c r="G173" s="56"/>
      <c r="H173" s="55"/>
      <c r="I173" s="56"/>
      <c r="J173" s="5"/>
      <c r="K173" s="5"/>
      <c r="L173" s="5"/>
      <c r="M173" s="5"/>
      <c r="N173" s="5"/>
      <c r="O173" s="5"/>
      <c r="P173" s="9"/>
      <c r="Q173" s="9"/>
      <c r="R173" s="5"/>
      <c r="S173" s="8"/>
      <c r="T173" s="10"/>
      <c r="U173" s="8"/>
    </row>
    <row r="174" spans="1:21">
      <c r="A174" s="54"/>
      <c r="B174" s="54"/>
      <c r="C174" s="57"/>
      <c r="D174" s="55"/>
      <c r="E174" s="55"/>
      <c r="F174" s="11"/>
      <c r="G174" s="56"/>
      <c r="H174" s="55"/>
      <c r="I174" s="56"/>
      <c r="J174" s="5"/>
      <c r="K174" s="5"/>
      <c r="L174" s="5"/>
      <c r="M174" s="5"/>
      <c r="N174" s="5"/>
      <c r="O174" s="5"/>
      <c r="P174" s="9"/>
      <c r="Q174" s="9"/>
      <c r="R174" s="9"/>
      <c r="U174" s="8"/>
    </row>
    <row r="175" spans="1:21">
      <c r="A175" s="54"/>
      <c r="B175" s="54"/>
      <c r="C175" s="57"/>
      <c r="D175" s="55"/>
      <c r="E175" s="55"/>
      <c r="F175" s="11"/>
      <c r="G175" s="56"/>
      <c r="H175" s="55"/>
      <c r="I175" s="56"/>
      <c r="J175" s="5"/>
      <c r="K175" s="5"/>
      <c r="L175" s="5"/>
      <c r="M175" s="5"/>
      <c r="N175" s="5"/>
      <c r="O175" s="5"/>
      <c r="P175" s="9"/>
      <c r="Q175" s="9"/>
      <c r="R175" s="5"/>
      <c r="S175" s="8"/>
      <c r="T175" s="10"/>
      <c r="U175" s="8"/>
    </row>
    <row r="176" spans="1:21">
      <c r="A176" s="54"/>
      <c r="B176" s="54"/>
      <c r="C176" s="57"/>
      <c r="D176" s="55"/>
      <c r="E176" s="55"/>
      <c r="F176" s="11"/>
      <c r="G176" s="56"/>
      <c r="H176" s="55"/>
      <c r="I176" s="56"/>
      <c r="J176" s="5"/>
      <c r="K176" s="5"/>
      <c r="L176" s="5"/>
      <c r="M176" s="5"/>
      <c r="N176" s="5"/>
      <c r="O176" s="5"/>
      <c r="P176" s="9"/>
      <c r="Q176" s="9"/>
      <c r="R176" s="5"/>
      <c r="S176" s="8"/>
      <c r="T176" s="10"/>
      <c r="U176" s="8"/>
    </row>
    <row r="177" spans="1:21">
      <c r="A177" s="54"/>
      <c r="B177" s="54"/>
      <c r="C177" s="57"/>
      <c r="D177" s="55"/>
      <c r="E177" s="55"/>
      <c r="F177" s="11"/>
      <c r="G177" s="56"/>
      <c r="H177" s="55"/>
      <c r="I177" s="56"/>
      <c r="J177" s="5"/>
      <c r="K177" s="5"/>
      <c r="L177" s="5"/>
      <c r="M177" s="5"/>
      <c r="N177" s="5"/>
      <c r="O177" s="5"/>
      <c r="P177" s="9"/>
      <c r="Q177" s="9"/>
      <c r="R177" s="9"/>
      <c r="U177" s="8"/>
    </row>
    <row r="178" spans="1:21">
      <c r="A178" s="54"/>
      <c r="B178" s="54"/>
      <c r="C178" s="57"/>
      <c r="D178" s="55"/>
      <c r="E178" s="55"/>
      <c r="F178" s="11"/>
      <c r="G178" s="56"/>
      <c r="H178" s="55"/>
      <c r="I178" s="56"/>
      <c r="J178" s="5"/>
      <c r="K178" s="5"/>
      <c r="L178" s="5"/>
      <c r="M178" s="5"/>
      <c r="N178" s="5"/>
      <c r="O178" s="5"/>
      <c r="P178" s="9"/>
      <c r="Q178" s="9"/>
      <c r="R178" s="5"/>
      <c r="S178" s="8"/>
      <c r="T178" s="10"/>
      <c r="U178" s="8"/>
    </row>
    <row r="179" spans="1:21">
      <c r="A179" s="54"/>
      <c r="B179" s="54"/>
      <c r="C179" s="57"/>
      <c r="D179" s="55"/>
      <c r="E179" s="55"/>
      <c r="F179" s="11"/>
      <c r="G179" s="56"/>
      <c r="H179" s="55"/>
      <c r="I179" s="56"/>
      <c r="J179" s="5"/>
      <c r="K179" s="5"/>
      <c r="L179" s="5"/>
      <c r="M179" s="5"/>
      <c r="N179" s="5"/>
      <c r="O179" s="5"/>
      <c r="P179" s="9"/>
      <c r="Q179" s="9"/>
      <c r="R179" s="5"/>
      <c r="S179" s="8"/>
      <c r="T179" s="10"/>
      <c r="U179" s="8"/>
    </row>
    <row r="180" spans="1:21">
      <c r="A180" s="54"/>
      <c r="B180" s="54"/>
      <c r="C180" s="57"/>
      <c r="D180" s="55"/>
      <c r="E180" s="55"/>
      <c r="F180" s="11"/>
      <c r="G180" s="56"/>
      <c r="H180" s="55"/>
      <c r="I180" s="56"/>
      <c r="J180" s="5"/>
      <c r="K180" s="5"/>
      <c r="L180" s="5"/>
      <c r="M180" s="5"/>
      <c r="N180" s="5"/>
      <c r="O180" s="5"/>
      <c r="P180" s="9"/>
      <c r="Q180" s="9"/>
      <c r="R180" s="9"/>
      <c r="U180" s="8"/>
    </row>
    <row r="181" spans="1:21">
      <c r="A181" s="54"/>
      <c r="B181" s="54"/>
      <c r="C181" s="57"/>
      <c r="D181" s="55"/>
      <c r="E181" s="55"/>
      <c r="F181" s="11"/>
      <c r="G181" s="56"/>
      <c r="H181" s="55"/>
      <c r="I181" s="56"/>
      <c r="J181" s="5"/>
      <c r="K181" s="5"/>
      <c r="L181" s="5"/>
      <c r="M181" s="5"/>
      <c r="N181" s="5"/>
      <c r="O181" s="5"/>
      <c r="P181" s="9"/>
      <c r="Q181" s="9"/>
      <c r="R181" s="5"/>
      <c r="S181" s="8"/>
      <c r="T181" s="10"/>
      <c r="U181" s="8"/>
    </row>
    <row r="182" spans="1:21">
      <c r="A182" s="54"/>
      <c r="B182" s="54"/>
      <c r="C182" s="57"/>
      <c r="D182" s="55"/>
      <c r="E182" s="55"/>
      <c r="F182" s="11"/>
      <c r="G182" s="56"/>
      <c r="H182" s="55"/>
      <c r="I182" s="56"/>
      <c r="J182" s="5"/>
      <c r="K182" s="5"/>
      <c r="L182" s="5"/>
      <c r="M182" s="5"/>
      <c r="N182" s="5"/>
      <c r="O182" s="5"/>
      <c r="P182" s="9"/>
      <c r="Q182" s="9"/>
      <c r="R182" s="5"/>
      <c r="S182" s="8"/>
      <c r="T182" s="10"/>
      <c r="U182" s="8"/>
    </row>
    <row r="183" spans="1:21">
      <c r="A183" s="54"/>
      <c r="B183" s="54"/>
      <c r="C183" s="57"/>
      <c r="D183" s="55"/>
      <c r="E183" s="55"/>
      <c r="F183" s="11"/>
      <c r="G183" s="56"/>
      <c r="H183" s="55"/>
      <c r="I183" s="56"/>
      <c r="J183" s="5"/>
      <c r="K183" s="5"/>
      <c r="L183" s="5"/>
      <c r="M183" s="5"/>
      <c r="N183" s="5"/>
      <c r="O183" s="5"/>
      <c r="P183" s="9"/>
      <c r="Q183" s="9"/>
      <c r="R183" s="9"/>
      <c r="U183" s="8"/>
    </row>
    <row r="184" spans="1:21">
      <c r="A184" s="54"/>
      <c r="B184" s="54"/>
      <c r="C184" s="57"/>
      <c r="D184" s="55"/>
      <c r="E184" s="55"/>
      <c r="F184" s="11"/>
      <c r="G184" s="56"/>
      <c r="H184" s="55"/>
      <c r="I184" s="56"/>
      <c r="J184" s="5"/>
      <c r="K184" s="5"/>
      <c r="L184" s="5"/>
      <c r="M184" s="5"/>
      <c r="N184" s="5"/>
      <c r="O184" s="5"/>
      <c r="P184" s="9"/>
      <c r="Q184" s="9"/>
      <c r="R184" s="5"/>
      <c r="S184" s="8"/>
      <c r="T184" s="10"/>
      <c r="U184" s="8"/>
    </row>
    <row r="185" spans="1:21">
      <c r="A185" s="54"/>
      <c r="B185" s="54"/>
      <c r="C185" s="57"/>
      <c r="D185" s="55"/>
      <c r="E185" s="55"/>
      <c r="F185" s="11"/>
      <c r="G185" s="56"/>
      <c r="H185" s="55"/>
      <c r="I185" s="56"/>
      <c r="J185" s="5"/>
      <c r="K185" s="5"/>
      <c r="L185" s="5"/>
      <c r="M185" s="5"/>
      <c r="N185" s="5"/>
      <c r="O185" s="5"/>
      <c r="P185" s="9"/>
      <c r="Q185" s="9"/>
      <c r="R185" s="5"/>
      <c r="S185" s="8"/>
      <c r="T185" s="10"/>
      <c r="U185" s="8"/>
    </row>
    <row r="186" spans="1:21">
      <c r="A186" s="54"/>
      <c r="B186" s="54"/>
      <c r="C186" s="57"/>
      <c r="D186" s="55"/>
      <c r="E186" s="55"/>
      <c r="F186" s="11"/>
      <c r="G186" s="56"/>
      <c r="H186" s="55"/>
      <c r="I186" s="56"/>
      <c r="J186" s="5"/>
      <c r="K186" s="5"/>
      <c r="L186" s="5"/>
      <c r="M186" s="5"/>
      <c r="N186" s="5"/>
      <c r="O186" s="5"/>
      <c r="P186" s="9"/>
      <c r="Q186" s="9"/>
      <c r="R186" s="9"/>
      <c r="U186" s="8"/>
    </row>
    <row r="187" spans="1:21">
      <c r="A187" s="54"/>
      <c r="B187" s="54"/>
      <c r="C187" s="57"/>
      <c r="D187" s="55"/>
      <c r="E187" s="55"/>
      <c r="F187" s="11"/>
      <c r="G187" s="56"/>
      <c r="H187" s="55"/>
      <c r="I187" s="56"/>
      <c r="J187" s="5"/>
      <c r="K187" s="5"/>
      <c r="L187" s="5"/>
      <c r="M187" s="5"/>
      <c r="N187" s="5"/>
      <c r="O187" s="5"/>
      <c r="P187" s="9"/>
      <c r="Q187" s="9"/>
      <c r="R187" s="5"/>
      <c r="S187" s="8"/>
      <c r="T187" s="10"/>
      <c r="U187" s="8"/>
    </row>
    <row r="188" spans="1:21">
      <c r="A188" s="54"/>
      <c r="B188" s="54"/>
      <c r="C188" s="57"/>
      <c r="D188" s="55"/>
      <c r="E188" s="55"/>
      <c r="F188" s="11"/>
      <c r="G188" s="56"/>
      <c r="H188" s="55"/>
      <c r="I188" s="56"/>
      <c r="J188" s="5"/>
      <c r="K188" s="5"/>
      <c r="L188" s="5"/>
      <c r="M188" s="5"/>
      <c r="N188" s="5"/>
      <c r="O188" s="5"/>
      <c r="P188" s="9"/>
      <c r="Q188" s="9"/>
      <c r="R188" s="5"/>
      <c r="S188" s="8"/>
      <c r="T188" s="10"/>
      <c r="U188" s="8"/>
    </row>
    <row r="189" spans="1:21">
      <c r="A189" s="54"/>
      <c r="B189" s="54"/>
      <c r="C189" s="57"/>
      <c r="D189" s="55"/>
      <c r="E189" s="55"/>
      <c r="F189" s="11"/>
      <c r="G189" s="56"/>
      <c r="H189" s="55"/>
      <c r="I189" s="56"/>
      <c r="J189" s="5"/>
      <c r="K189" s="5"/>
      <c r="L189" s="5"/>
      <c r="M189" s="5"/>
      <c r="N189" s="5"/>
      <c r="O189" s="5"/>
      <c r="P189" s="9"/>
      <c r="Q189" s="9"/>
      <c r="R189" s="9"/>
      <c r="U189" s="8"/>
    </row>
    <row r="190" spans="1:21">
      <c r="A190" s="54"/>
      <c r="B190" s="54"/>
      <c r="C190" s="57"/>
      <c r="D190" s="55"/>
      <c r="E190" s="55"/>
      <c r="F190" s="11"/>
      <c r="G190" s="56"/>
      <c r="H190" s="55"/>
      <c r="I190" s="56"/>
      <c r="J190" s="5"/>
      <c r="K190" s="5"/>
      <c r="L190" s="5"/>
      <c r="M190" s="5"/>
      <c r="N190" s="5"/>
      <c r="O190" s="5"/>
      <c r="P190" s="9"/>
      <c r="Q190" s="9"/>
      <c r="R190" s="5"/>
      <c r="S190" s="8"/>
      <c r="T190" s="10"/>
      <c r="U190" s="8"/>
    </row>
    <row r="191" spans="1:21">
      <c r="A191" s="54"/>
      <c r="B191" s="54"/>
      <c r="C191" s="57"/>
      <c r="D191" s="55"/>
      <c r="E191" s="55"/>
      <c r="F191" s="11"/>
      <c r="G191" s="56"/>
      <c r="H191" s="55"/>
      <c r="I191" s="56"/>
      <c r="J191" s="5"/>
      <c r="K191" s="5"/>
      <c r="L191" s="5"/>
      <c r="M191" s="5"/>
      <c r="N191" s="5"/>
      <c r="O191" s="5"/>
      <c r="P191" s="9"/>
      <c r="Q191" s="9"/>
      <c r="R191" s="5"/>
      <c r="S191" s="8"/>
      <c r="T191" s="10"/>
      <c r="U191" s="8"/>
    </row>
    <row r="192" spans="1:21">
      <c r="A192" s="54"/>
      <c r="B192" s="54"/>
      <c r="C192" s="57"/>
      <c r="D192" s="55"/>
      <c r="E192" s="55"/>
      <c r="F192" s="11"/>
      <c r="G192" s="56"/>
      <c r="H192" s="55"/>
      <c r="I192" s="56"/>
      <c r="J192" s="5"/>
      <c r="K192" s="5"/>
      <c r="L192" s="5"/>
      <c r="M192" s="5"/>
      <c r="N192" s="5"/>
      <c r="O192" s="5"/>
      <c r="P192" s="9"/>
      <c r="Q192" s="9"/>
      <c r="R192" s="9"/>
      <c r="U192" s="8"/>
    </row>
    <row r="193" spans="1:21">
      <c r="A193" s="54"/>
      <c r="B193" s="54"/>
      <c r="C193" s="57"/>
      <c r="D193" s="55"/>
      <c r="E193" s="55"/>
      <c r="F193" s="11"/>
      <c r="G193" s="56"/>
      <c r="H193" s="55"/>
      <c r="I193" s="56"/>
      <c r="J193" s="5"/>
      <c r="K193" s="5"/>
      <c r="L193" s="5"/>
      <c r="M193" s="5"/>
      <c r="N193" s="5"/>
      <c r="O193" s="5"/>
      <c r="P193" s="9"/>
      <c r="Q193" s="9"/>
      <c r="R193" s="5"/>
      <c r="S193" s="8"/>
      <c r="T193" s="10"/>
      <c r="U193" s="8"/>
    </row>
    <row r="194" spans="1:21">
      <c r="A194" s="54"/>
      <c r="B194" s="54"/>
      <c r="C194" s="57"/>
      <c r="D194" s="55"/>
      <c r="E194" s="55"/>
      <c r="F194" s="11"/>
      <c r="G194" s="56"/>
      <c r="H194" s="55"/>
      <c r="I194" s="56"/>
      <c r="J194" s="5"/>
      <c r="K194" s="5"/>
      <c r="L194" s="5"/>
      <c r="M194" s="5"/>
      <c r="N194" s="5"/>
      <c r="O194" s="5"/>
      <c r="P194" s="9"/>
      <c r="Q194" s="9"/>
      <c r="R194" s="5"/>
      <c r="S194" s="8"/>
      <c r="T194" s="10"/>
      <c r="U194" s="8"/>
    </row>
    <row r="195" spans="1:21">
      <c r="A195" s="54"/>
      <c r="B195" s="54"/>
      <c r="C195" s="57"/>
      <c r="D195" s="55"/>
      <c r="E195" s="55"/>
      <c r="F195" s="11"/>
      <c r="G195" s="56"/>
      <c r="H195" s="55"/>
      <c r="I195" s="56"/>
      <c r="J195" s="5"/>
      <c r="K195" s="5"/>
      <c r="L195" s="5"/>
      <c r="M195" s="5"/>
      <c r="N195" s="5"/>
      <c r="O195" s="5"/>
      <c r="P195" s="9"/>
      <c r="Q195" s="9"/>
      <c r="R195" s="9"/>
      <c r="U195" s="8"/>
    </row>
    <row r="196" spans="1:21">
      <c r="A196" s="54"/>
      <c r="B196" s="54"/>
      <c r="C196" s="57"/>
      <c r="D196" s="55"/>
      <c r="E196" s="55"/>
      <c r="F196" s="11"/>
      <c r="G196" s="56"/>
      <c r="H196" s="55"/>
      <c r="I196" s="56"/>
      <c r="J196" s="5"/>
      <c r="K196" s="5"/>
      <c r="L196" s="5"/>
      <c r="M196" s="5"/>
      <c r="N196" s="5"/>
      <c r="O196" s="5"/>
      <c r="P196" s="9"/>
      <c r="Q196" s="9"/>
      <c r="R196" s="5"/>
      <c r="S196" s="8"/>
      <c r="T196" s="10"/>
      <c r="U196" s="8"/>
    </row>
    <row r="197" spans="1:21">
      <c r="A197" s="54"/>
      <c r="B197" s="54"/>
      <c r="C197" s="57"/>
      <c r="D197" s="55"/>
      <c r="E197" s="55"/>
      <c r="F197" s="11"/>
      <c r="G197" s="56"/>
      <c r="H197" s="55"/>
      <c r="I197" s="56"/>
      <c r="J197" s="5"/>
      <c r="K197" s="5"/>
      <c r="L197" s="5"/>
      <c r="M197" s="5"/>
      <c r="N197" s="5"/>
      <c r="O197" s="5"/>
      <c r="P197" s="9"/>
      <c r="Q197" s="9"/>
      <c r="R197" s="5"/>
      <c r="S197" s="8"/>
      <c r="T197" s="10"/>
      <c r="U197" s="8"/>
    </row>
    <row r="198" spans="1:21">
      <c r="A198" s="54"/>
      <c r="B198" s="54"/>
      <c r="C198" s="57"/>
      <c r="D198" s="55"/>
      <c r="E198" s="55"/>
      <c r="F198" s="11"/>
      <c r="G198" s="56"/>
      <c r="H198" s="55"/>
      <c r="I198" s="56"/>
      <c r="J198" s="5"/>
      <c r="K198" s="5"/>
      <c r="L198" s="5"/>
      <c r="M198" s="5"/>
      <c r="N198" s="5"/>
      <c r="O198" s="5"/>
      <c r="P198" s="9"/>
      <c r="Q198" s="9"/>
      <c r="R198" s="9"/>
      <c r="U198" s="8"/>
    </row>
    <row r="199" spans="1:21">
      <c r="A199" s="54"/>
      <c r="B199" s="54"/>
      <c r="C199" s="57"/>
      <c r="D199" s="55"/>
      <c r="E199" s="55"/>
      <c r="F199" s="11"/>
      <c r="G199" s="56"/>
      <c r="H199" s="55"/>
      <c r="I199" s="56"/>
      <c r="J199" s="5"/>
      <c r="K199" s="5"/>
      <c r="L199" s="5"/>
      <c r="M199" s="5"/>
      <c r="N199" s="5"/>
      <c r="O199" s="5"/>
      <c r="P199" s="9"/>
      <c r="Q199" s="9"/>
      <c r="R199" s="5"/>
      <c r="S199" s="8"/>
      <c r="T199" s="10"/>
      <c r="U199" s="8"/>
    </row>
    <row r="200" spans="1:21">
      <c r="A200" s="54"/>
      <c r="B200" s="54"/>
      <c r="C200" s="57"/>
      <c r="D200" s="55"/>
      <c r="E200" s="55"/>
      <c r="F200" s="11"/>
      <c r="G200" s="56"/>
      <c r="H200" s="55"/>
      <c r="I200" s="56"/>
      <c r="J200" s="5"/>
      <c r="K200" s="5"/>
      <c r="L200" s="5"/>
      <c r="M200" s="5"/>
      <c r="N200" s="5"/>
      <c r="O200" s="5"/>
      <c r="P200" s="9"/>
      <c r="Q200" s="9"/>
      <c r="R200" s="5"/>
      <c r="S200" s="8"/>
      <c r="T200" s="10"/>
      <c r="U200" s="8"/>
    </row>
    <row r="201" spans="1:21">
      <c r="A201" s="54"/>
      <c r="B201" s="54"/>
      <c r="C201" s="57"/>
      <c r="D201" s="55"/>
      <c r="E201" s="55"/>
      <c r="F201" s="11"/>
      <c r="G201" s="56"/>
      <c r="H201" s="55"/>
      <c r="I201" s="56"/>
      <c r="J201" s="5"/>
      <c r="K201" s="5"/>
      <c r="L201" s="5"/>
      <c r="M201" s="5"/>
      <c r="N201" s="5"/>
      <c r="O201" s="5"/>
      <c r="P201" s="9"/>
      <c r="Q201" s="9"/>
      <c r="R201" s="9"/>
      <c r="U201" s="8"/>
    </row>
    <row r="202" spans="1:21">
      <c r="A202" s="54"/>
      <c r="B202" s="54"/>
      <c r="C202" s="57"/>
      <c r="D202" s="55"/>
      <c r="E202" s="55"/>
      <c r="F202" s="11"/>
      <c r="G202" s="56"/>
      <c r="H202" s="55"/>
      <c r="I202" s="56"/>
      <c r="J202" s="5"/>
      <c r="K202" s="5"/>
      <c r="L202" s="5"/>
      <c r="M202" s="5"/>
      <c r="N202" s="5"/>
      <c r="O202" s="5"/>
      <c r="P202" s="9"/>
      <c r="Q202" s="9"/>
      <c r="R202" s="5"/>
      <c r="S202" s="8"/>
      <c r="T202" s="10"/>
      <c r="U202" s="8"/>
    </row>
    <row r="203" spans="1:21">
      <c r="A203" s="54"/>
      <c r="B203" s="54"/>
      <c r="C203" s="57"/>
      <c r="D203" s="55"/>
      <c r="E203" s="55"/>
      <c r="F203" s="11"/>
      <c r="G203" s="56"/>
      <c r="H203" s="55"/>
      <c r="I203" s="56"/>
      <c r="J203" s="5"/>
      <c r="K203" s="5"/>
      <c r="L203" s="5"/>
      <c r="M203" s="5"/>
      <c r="N203" s="5"/>
      <c r="O203" s="5"/>
      <c r="P203" s="9"/>
      <c r="Q203" s="9"/>
      <c r="R203" s="5"/>
      <c r="S203" s="8"/>
      <c r="T203" s="10"/>
      <c r="U203" s="8"/>
    </row>
    <row r="204" spans="1:21">
      <c r="A204" s="54"/>
      <c r="B204" s="54"/>
      <c r="C204" s="57"/>
      <c r="D204" s="55"/>
      <c r="E204" s="55"/>
      <c r="F204" s="11"/>
      <c r="G204" s="56"/>
      <c r="H204" s="55"/>
      <c r="I204" s="56"/>
      <c r="J204" s="5"/>
      <c r="K204" s="5"/>
      <c r="L204" s="5"/>
      <c r="M204" s="5"/>
      <c r="N204" s="5"/>
      <c r="O204" s="5"/>
      <c r="P204" s="9"/>
      <c r="Q204" s="9"/>
      <c r="R204" s="9"/>
      <c r="U204" s="8"/>
    </row>
    <row r="205" spans="1:21">
      <c r="A205" s="54"/>
      <c r="B205" s="54"/>
      <c r="C205" s="57"/>
      <c r="D205" s="55"/>
      <c r="E205" s="55"/>
      <c r="F205" s="11"/>
      <c r="G205" s="56"/>
      <c r="H205" s="55"/>
      <c r="I205" s="56"/>
      <c r="J205" s="5"/>
      <c r="K205" s="5"/>
      <c r="L205" s="5"/>
      <c r="M205" s="5"/>
      <c r="N205" s="5"/>
      <c r="O205" s="5"/>
      <c r="P205" s="9"/>
      <c r="Q205" s="9"/>
      <c r="R205" s="5"/>
      <c r="S205" s="8"/>
      <c r="T205" s="10"/>
      <c r="U205" s="8"/>
    </row>
    <row r="206" spans="1:21">
      <c r="A206" s="54"/>
      <c r="B206" s="54"/>
      <c r="C206" s="57"/>
      <c r="D206" s="55"/>
      <c r="E206" s="55"/>
      <c r="F206" s="11"/>
      <c r="G206" s="56"/>
      <c r="H206" s="55"/>
      <c r="I206" s="56"/>
      <c r="J206" s="5"/>
      <c r="K206" s="5"/>
      <c r="L206" s="5"/>
      <c r="M206" s="5"/>
      <c r="N206" s="5"/>
      <c r="O206" s="5"/>
      <c r="P206" s="9"/>
      <c r="Q206" s="9"/>
      <c r="R206" s="5"/>
      <c r="S206" s="8"/>
      <c r="T206" s="10"/>
      <c r="U206" s="8"/>
    </row>
    <row r="207" spans="1:21">
      <c r="A207" s="54"/>
      <c r="B207" s="54"/>
      <c r="C207" s="57"/>
      <c r="D207" s="55"/>
      <c r="E207" s="55"/>
      <c r="F207" s="11"/>
      <c r="G207" s="56"/>
      <c r="H207" s="55"/>
      <c r="I207" s="56"/>
      <c r="J207" s="5"/>
      <c r="K207" s="5"/>
      <c r="L207" s="5"/>
      <c r="M207" s="5"/>
      <c r="N207" s="5"/>
      <c r="O207" s="5"/>
      <c r="P207" s="9"/>
      <c r="Q207" s="9"/>
      <c r="R207" s="9"/>
      <c r="U207" s="8"/>
    </row>
    <row r="208" spans="1:21">
      <c r="A208" s="54"/>
      <c r="B208" s="54"/>
      <c r="C208" s="57"/>
      <c r="D208" s="55"/>
      <c r="E208" s="55"/>
      <c r="F208" s="11"/>
      <c r="G208" s="56"/>
      <c r="H208" s="55"/>
      <c r="I208" s="56"/>
      <c r="J208" s="5"/>
      <c r="K208" s="5"/>
      <c r="L208" s="5"/>
      <c r="M208" s="5"/>
      <c r="N208" s="5"/>
      <c r="O208" s="5"/>
      <c r="P208" s="9"/>
      <c r="Q208" s="9"/>
      <c r="R208" s="5"/>
      <c r="S208" s="8"/>
      <c r="T208" s="10"/>
      <c r="U208" s="8"/>
    </row>
    <row r="209" spans="1:21">
      <c r="A209" s="54"/>
      <c r="B209" s="54"/>
      <c r="C209" s="57"/>
      <c r="D209" s="55"/>
      <c r="E209" s="55"/>
      <c r="F209" s="11"/>
      <c r="G209" s="56"/>
      <c r="H209" s="55"/>
      <c r="I209" s="56"/>
      <c r="J209" s="5"/>
      <c r="K209" s="5"/>
      <c r="L209" s="5"/>
      <c r="M209" s="5"/>
      <c r="N209" s="5"/>
      <c r="O209" s="5"/>
      <c r="P209" s="9"/>
      <c r="Q209" s="9"/>
      <c r="R209" s="5"/>
      <c r="S209" s="8"/>
      <c r="T209" s="10"/>
      <c r="U209" s="8"/>
    </row>
    <row r="210" spans="1:21">
      <c r="A210" s="54"/>
      <c r="B210" s="54"/>
      <c r="C210" s="57"/>
      <c r="D210" s="55"/>
      <c r="E210" s="55"/>
      <c r="F210" s="11"/>
      <c r="G210" s="56"/>
      <c r="H210" s="55"/>
      <c r="I210" s="56"/>
      <c r="J210" s="5"/>
      <c r="K210" s="5"/>
      <c r="L210" s="5"/>
      <c r="M210" s="5"/>
      <c r="N210" s="5"/>
      <c r="O210" s="5"/>
      <c r="P210" s="9"/>
      <c r="Q210" s="9"/>
      <c r="R210" s="9"/>
      <c r="U210" s="8"/>
    </row>
    <row r="211" spans="1:21">
      <c r="A211" s="54"/>
      <c r="B211" s="54"/>
      <c r="C211" s="57"/>
      <c r="D211" s="55"/>
      <c r="E211" s="55"/>
      <c r="F211" s="11"/>
      <c r="G211" s="56"/>
      <c r="H211" s="55"/>
      <c r="I211" s="56"/>
      <c r="J211" s="5"/>
      <c r="K211" s="5"/>
      <c r="L211" s="5"/>
      <c r="M211" s="5"/>
      <c r="N211" s="5"/>
      <c r="O211" s="5"/>
      <c r="P211" s="9"/>
      <c r="Q211" s="9"/>
      <c r="R211" s="5"/>
      <c r="S211" s="8"/>
      <c r="T211" s="10"/>
      <c r="U211" s="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K815"/>
  <sheetViews>
    <sheetView topLeftCell="F1" zoomScale="70" zoomScaleNormal="70" workbookViewId="0">
      <selection activeCell="AF69" sqref="AF69"/>
    </sheetView>
  </sheetViews>
  <sheetFormatPr defaultRowHeight="14.5"/>
  <sheetData>
    <row r="2" spans="1:37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4" spans="1:37" ht="15.5">
      <c r="A4" s="6"/>
      <c r="B4" s="19" t="s">
        <v>55</v>
      </c>
      <c r="C4" s="19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9" t="s">
        <v>56</v>
      </c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ht="15" thickBot="1">
      <c r="A5" s="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ht="15" thickTop="1">
      <c r="A6" s="5"/>
      <c r="B6" s="20"/>
      <c r="C6" s="21"/>
      <c r="D6" s="21"/>
      <c r="E6" s="21"/>
      <c r="F6" s="21"/>
      <c r="G6" s="21"/>
      <c r="H6" s="22"/>
      <c r="I6" s="21"/>
      <c r="J6" s="21"/>
      <c r="K6" s="21"/>
      <c r="L6" s="21"/>
      <c r="M6" s="21"/>
      <c r="N6" s="21"/>
      <c r="O6" s="22"/>
      <c r="P6" s="21"/>
      <c r="Q6" s="21"/>
      <c r="R6" s="21"/>
      <c r="S6" s="21"/>
      <c r="T6" s="21"/>
      <c r="U6" s="21"/>
      <c r="V6" s="22"/>
      <c r="W6" s="18"/>
      <c r="X6" s="20"/>
      <c r="Y6" s="21"/>
      <c r="Z6" s="21"/>
      <c r="AA6" s="21"/>
      <c r="AB6" s="21"/>
      <c r="AC6" s="21"/>
      <c r="AD6" s="22"/>
      <c r="AE6" s="23"/>
      <c r="AF6" s="18"/>
      <c r="AG6" s="18"/>
      <c r="AH6" s="18"/>
      <c r="AI6" s="18"/>
      <c r="AJ6" s="18"/>
      <c r="AK6" s="18"/>
    </row>
    <row r="7" spans="1:37">
      <c r="A7" s="9"/>
      <c r="B7" s="23"/>
      <c r="C7" s="27" t="s">
        <v>58</v>
      </c>
      <c r="D7" s="18"/>
      <c r="E7" s="18"/>
      <c r="F7" s="18"/>
      <c r="G7" s="18"/>
      <c r="H7" s="24"/>
      <c r="I7" s="18"/>
      <c r="J7" s="27" t="s">
        <v>57</v>
      </c>
      <c r="K7" s="18"/>
      <c r="L7" s="18"/>
      <c r="M7" s="18"/>
      <c r="N7" s="18"/>
      <c r="O7" s="24"/>
      <c r="P7" s="18"/>
      <c r="Q7" s="27" t="s">
        <v>59</v>
      </c>
      <c r="R7" s="18"/>
      <c r="S7" s="18"/>
      <c r="T7" s="18"/>
      <c r="U7" s="18"/>
      <c r="V7" s="24"/>
      <c r="W7" s="18"/>
      <c r="X7" s="23"/>
      <c r="Y7" s="27" t="s">
        <v>69</v>
      </c>
      <c r="Z7" s="18"/>
      <c r="AA7" s="18"/>
      <c r="AB7" s="18"/>
      <c r="AC7" s="18"/>
      <c r="AD7" s="24"/>
      <c r="AE7" s="23"/>
      <c r="AF7" s="27"/>
      <c r="AG7" s="18"/>
      <c r="AH7" s="18"/>
      <c r="AI7" s="18"/>
      <c r="AJ7" s="18"/>
      <c r="AK7" s="18"/>
    </row>
    <row r="8" spans="1:37">
      <c r="A8" s="9"/>
      <c r="B8" s="23"/>
      <c r="C8" s="18"/>
      <c r="D8" s="18"/>
      <c r="E8" s="18"/>
      <c r="F8" s="18"/>
      <c r="G8" s="18"/>
      <c r="H8" s="24"/>
      <c r="I8" s="23"/>
      <c r="J8" s="18"/>
      <c r="K8" s="18"/>
      <c r="L8" s="18"/>
      <c r="M8" s="18"/>
      <c r="N8" s="18"/>
      <c r="O8" s="24"/>
      <c r="P8" s="23"/>
      <c r="Q8" s="18"/>
      <c r="R8" s="18"/>
      <c r="S8" s="18"/>
      <c r="T8" s="18"/>
      <c r="U8" s="18"/>
      <c r="V8" s="24"/>
      <c r="W8" s="18"/>
      <c r="X8" s="23"/>
      <c r="Y8" s="18"/>
      <c r="Z8" s="18"/>
      <c r="AA8" s="18"/>
      <c r="AB8" s="18"/>
      <c r="AC8" s="18"/>
      <c r="AD8" s="24"/>
      <c r="AE8" s="23"/>
      <c r="AF8" s="18"/>
      <c r="AG8" s="18"/>
      <c r="AH8" s="18"/>
      <c r="AI8" s="18"/>
      <c r="AJ8" s="18"/>
      <c r="AK8" s="18"/>
    </row>
    <row r="9" spans="1:37">
      <c r="A9" s="5"/>
      <c r="B9" s="23"/>
      <c r="C9" s="18"/>
      <c r="D9" s="25" t="s">
        <v>32</v>
      </c>
      <c r="E9" s="18"/>
      <c r="F9" s="18"/>
      <c r="G9" s="18"/>
      <c r="H9" s="24"/>
      <c r="I9" s="23"/>
      <c r="J9" s="18"/>
      <c r="K9" s="25" t="s">
        <v>32</v>
      </c>
      <c r="L9" s="18"/>
      <c r="M9" s="18"/>
      <c r="N9" s="18"/>
      <c r="O9" s="24"/>
      <c r="P9" s="23"/>
      <c r="Q9" s="18"/>
      <c r="R9" s="25" t="s">
        <v>32</v>
      </c>
      <c r="S9" s="18"/>
      <c r="T9" s="18"/>
      <c r="U9" s="18"/>
      <c r="V9" s="24"/>
      <c r="W9" s="18"/>
      <c r="X9" s="23"/>
      <c r="Y9" s="18"/>
      <c r="Z9" s="25" t="s">
        <v>32</v>
      </c>
      <c r="AA9" s="18"/>
      <c r="AB9" s="18"/>
      <c r="AC9" s="18"/>
      <c r="AD9" s="24"/>
      <c r="AE9" s="23"/>
      <c r="AF9" s="18"/>
      <c r="AG9" s="25"/>
      <c r="AH9" s="25"/>
      <c r="AI9" s="25"/>
      <c r="AJ9" s="18"/>
      <c r="AK9" s="18"/>
    </row>
    <row r="10" spans="1:37">
      <c r="A10" s="9"/>
      <c r="B10" s="23"/>
      <c r="C10" s="18"/>
      <c r="D10" s="18"/>
      <c r="E10" s="18"/>
      <c r="F10" s="18"/>
      <c r="G10" s="18"/>
      <c r="H10" s="24"/>
      <c r="I10" s="23"/>
      <c r="J10" s="18"/>
      <c r="K10" s="18"/>
      <c r="L10" s="18"/>
      <c r="M10" s="18"/>
      <c r="N10" s="18"/>
      <c r="O10" s="24"/>
      <c r="P10" s="23"/>
      <c r="Q10" s="18"/>
      <c r="R10" s="18"/>
      <c r="S10" s="18"/>
      <c r="T10" s="18"/>
      <c r="U10" s="18"/>
      <c r="V10" s="24"/>
      <c r="W10" s="18"/>
      <c r="X10" s="23"/>
      <c r="Y10" s="18"/>
      <c r="Z10" s="18"/>
      <c r="AA10" s="18"/>
      <c r="AB10" s="18"/>
      <c r="AC10" s="18"/>
      <c r="AD10" s="24"/>
      <c r="AE10" s="23"/>
      <c r="AF10" s="18"/>
      <c r="AG10" s="18"/>
      <c r="AH10" s="18"/>
      <c r="AI10" s="18"/>
      <c r="AJ10" s="18"/>
      <c r="AK10" s="18"/>
    </row>
    <row r="11" spans="1:37">
      <c r="A11" s="9"/>
      <c r="B11" s="23"/>
      <c r="C11" s="26" t="s">
        <v>33</v>
      </c>
      <c r="D11" s="18"/>
      <c r="E11" s="18"/>
      <c r="F11" s="18"/>
      <c r="G11" s="18"/>
      <c r="H11" s="24"/>
      <c r="I11" s="23"/>
      <c r="J11" s="26" t="s">
        <v>34</v>
      </c>
      <c r="K11" s="18"/>
      <c r="L11" s="18"/>
      <c r="M11" s="18"/>
      <c r="N11" s="18"/>
      <c r="O11" s="24"/>
      <c r="P11" s="23"/>
      <c r="Q11" s="26" t="s">
        <v>34</v>
      </c>
      <c r="R11" s="18"/>
      <c r="S11" s="18"/>
      <c r="T11" s="18"/>
      <c r="U11" s="18"/>
      <c r="V11" s="24"/>
      <c r="W11" s="18"/>
      <c r="X11" s="23"/>
      <c r="Y11" s="26" t="s">
        <v>65</v>
      </c>
      <c r="Z11" s="18"/>
      <c r="AA11" s="18"/>
      <c r="AB11" s="18"/>
      <c r="AC11" s="18"/>
      <c r="AD11" s="24"/>
      <c r="AE11" s="23"/>
      <c r="AF11" s="18"/>
      <c r="AG11" s="18"/>
      <c r="AH11" s="18"/>
      <c r="AI11" s="18"/>
      <c r="AJ11" s="18"/>
      <c r="AK11" s="18"/>
    </row>
    <row r="12" spans="1:37">
      <c r="A12" s="5"/>
      <c r="B12" s="23"/>
      <c r="C12" s="26"/>
      <c r="D12" s="18"/>
      <c r="E12" s="18"/>
      <c r="F12" s="18"/>
      <c r="G12" s="18"/>
      <c r="H12" s="24"/>
      <c r="I12" s="23"/>
      <c r="J12" s="26"/>
      <c r="K12" s="18"/>
      <c r="L12" s="18"/>
      <c r="M12" s="18"/>
      <c r="N12" s="18"/>
      <c r="O12" s="24"/>
      <c r="P12" s="23"/>
      <c r="Q12" s="26"/>
      <c r="R12" s="18"/>
      <c r="S12" s="18"/>
      <c r="T12" s="18"/>
      <c r="U12" s="18"/>
      <c r="V12" s="24"/>
      <c r="W12" s="18"/>
      <c r="X12" s="23"/>
      <c r="Z12" s="18"/>
      <c r="AA12" s="18"/>
      <c r="AB12" s="18"/>
      <c r="AC12" s="18"/>
      <c r="AD12" s="24"/>
      <c r="AE12" s="23"/>
      <c r="AF12" s="18"/>
      <c r="AG12" s="18"/>
      <c r="AH12" s="18"/>
      <c r="AI12" s="18"/>
      <c r="AJ12" s="18"/>
      <c r="AK12" s="18"/>
    </row>
    <row r="13" spans="1:37">
      <c r="A13" s="9"/>
      <c r="B13" s="23"/>
      <c r="C13" s="18"/>
      <c r="D13" s="18"/>
      <c r="E13" s="18"/>
      <c r="F13" s="18"/>
      <c r="G13" s="18"/>
      <c r="H13" s="24"/>
      <c r="I13" s="23"/>
      <c r="J13" s="18"/>
      <c r="K13" s="18"/>
      <c r="L13" s="18"/>
      <c r="M13" s="18"/>
      <c r="N13" s="18"/>
      <c r="O13" s="24"/>
      <c r="P13" s="23"/>
      <c r="Q13" s="18"/>
      <c r="R13" s="18"/>
      <c r="S13" s="18"/>
      <c r="T13" s="18"/>
      <c r="U13" s="18"/>
      <c r="V13" s="24"/>
      <c r="W13" s="18"/>
      <c r="X13" s="23"/>
      <c r="Y13" s="26" t="s">
        <v>68</v>
      </c>
      <c r="Z13" s="18"/>
      <c r="AA13" s="18"/>
      <c r="AB13" s="18"/>
      <c r="AC13" s="18"/>
      <c r="AD13" s="24"/>
      <c r="AE13" s="23"/>
      <c r="AF13" s="18"/>
      <c r="AG13" s="18"/>
      <c r="AH13" s="18"/>
      <c r="AI13" s="18"/>
      <c r="AJ13" s="18"/>
      <c r="AK13" s="18"/>
    </row>
    <row r="14" spans="1:37">
      <c r="A14" s="9"/>
      <c r="B14" s="23"/>
      <c r="C14" s="18"/>
      <c r="D14" s="18"/>
      <c r="E14" s="18"/>
      <c r="F14" s="18"/>
      <c r="G14" s="18"/>
      <c r="H14" s="24"/>
      <c r="I14" s="23"/>
      <c r="J14" s="18"/>
      <c r="K14" s="18"/>
      <c r="L14" s="18"/>
      <c r="M14" s="18"/>
      <c r="N14" s="18"/>
      <c r="O14" s="24"/>
      <c r="P14" s="23"/>
      <c r="Q14" s="18"/>
      <c r="R14" s="18"/>
      <c r="S14" s="18"/>
      <c r="T14" s="18"/>
      <c r="U14" s="18"/>
      <c r="V14" s="24"/>
      <c r="W14" s="18"/>
      <c r="X14" s="23"/>
      <c r="Y14" s="18"/>
      <c r="Z14" s="18"/>
      <c r="AA14" s="18"/>
      <c r="AB14" s="18"/>
      <c r="AC14" s="18"/>
      <c r="AD14" s="24"/>
      <c r="AE14" s="23"/>
      <c r="AF14" s="18"/>
      <c r="AG14" s="18"/>
      <c r="AH14" s="18"/>
      <c r="AI14" s="18"/>
      <c r="AJ14" s="18"/>
      <c r="AK14" s="18"/>
    </row>
    <row r="15" spans="1:37">
      <c r="A15" s="5"/>
      <c r="B15" s="23"/>
      <c r="C15" s="18"/>
      <c r="D15" s="25" t="s">
        <v>35</v>
      </c>
      <c r="E15" s="18"/>
      <c r="F15" s="18"/>
      <c r="G15" s="18"/>
      <c r="H15" s="24"/>
      <c r="I15" s="23"/>
      <c r="J15" s="18"/>
      <c r="K15" s="25" t="s">
        <v>35</v>
      </c>
      <c r="L15" s="18"/>
      <c r="M15" s="18"/>
      <c r="N15" s="18"/>
      <c r="O15" s="24"/>
      <c r="P15" s="23"/>
      <c r="Q15" s="18"/>
      <c r="R15" s="25" t="s">
        <v>35</v>
      </c>
      <c r="S15" s="18"/>
      <c r="T15" s="18"/>
      <c r="U15" s="18"/>
      <c r="V15" s="24"/>
      <c r="W15" s="18"/>
      <c r="X15" s="23"/>
      <c r="Y15" s="18"/>
      <c r="Z15" s="25" t="s">
        <v>35</v>
      </c>
      <c r="AA15" s="18"/>
      <c r="AB15" s="18"/>
      <c r="AC15" s="18"/>
      <c r="AD15" s="24"/>
      <c r="AE15" s="23"/>
      <c r="AF15" s="18"/>
      <c r="AG15" s="25"/>
      <c r="AH15" s="25"/>
      <c r="AI15" s="25"/>
      <c r="AJ15" s="18"/>
      <c r="AK15" s="18"/>
    </row>
    <row r="16" spans="1:37">
      <c r="A16" s="9"/>
      <c r="B16" s="23"/>
      <c r="C16" s="18"/>
      <c r="D16" s="18"/>
      <c r="E16" s="18"/>
      <c r="F16" s="18"/>
      <c r="G16" s="18"/>
      <c r="H16" s="24"/>
      <c r="I16" s="23"/>
      <c r="J16" s="18"/>
      <c r="K16" s="18"/>
      <c r="L16" s="18"/>
      <c r="M16" s="18"/>
      <c r="N16" s="18"/>
      <c r="O16" s="24"/>
      <c r="P16" s="23"/>
      <c r="Q16" s="18"/>
      <c r="R16" s="18"/>
      <c r="S16" s="18"/>
      <c r="T16" s="18"/>
      <c r="U16" s="18"/>
      <c r="V16" s="24"/>
      <c r="W16" s="18"/>
      <c r="X16" s="23"/>
      <c r="Y16" s="18"/>
      <c r="Z16" s="18"/>
      <c r="AA16" s="18"/>
      <c r="AB16" s="18"/>
      <c r="AC16" s="18"/>
      <c r="AD16" s="24"/>
      <c r="AE16" s="23"/>
      <c r="AF16" s="18"/>
      <c r="AG16" s="18"/>
      <c r="AH16" s="18"/>
      <c r="AI16" s="18"/>
      <c r="AJ16" s="18"/>
      <c r="AK16" s="18"/>
    </row>
    <row r="17" spans="1:37">
      <c r="A17" s="9"/>
      <c r="B17" s="23"/>
      <c r="C17" s="18" t="s">
        <v>62</v>
      </c>
      <c r="D17" s="18"/>
      <c r="E17" s="18"/>
      <c r="F17" s="18"/>
      <c r="G17" s="18"/>
      <c r="H17" s="24"/>
      <c r="I17" s="23"/>
      <c r="J17" s="18" t="s">
        <v>62</v>
      </c>
      <c r="K17" s="18"/>
      <c r="L17" s="18"/>
      <c r="M17" s="18"/>
      <c r="N17" s="18"/>
      <c r="O17" s="24"/>
      <c r="P17" s="23"/>
      <c r="Q17" s="18" t="s">
        <v>62</v>
      </c>
      <c r="R17" s="18"/>
      <c r="S17" s="18"/>
      <c r="T17" s="18"/>
      <c r="U17" s="18"/>
      <c r="V17" s="24"/>
      <c r="W17" s="18"/>
      <c r="X17" s="23"/>
      <c r="Y17" s="18" t="s">
        <v>39</v>
      </c>
      <c r="Z17" s="18"/>
      <c r="AA17" s="18"/>
      <c r="AB17" s="18">
        <v>362.9</v>
      </c>
      <c r="AC17" s="18" t="s">
        <v>49</v>
      </c>
      <c r="AD17" s="24"/>
      <c r="AE17" s="23"/>
      <c r="AF17" s="18"/>
      <c r="AG17" s="18"/>
      <c r="AH17" s="18"/>
      <c r="AI17" s="18"/>
      <c r="AJ17" s="18"/>
      <c r="AK17" s="18"/>
    </row>
    <row r="18" spans="1:37">
      <c r="A18" s="5"/>
      <c r="B18" s="23"/>
      <c r="C18" s="18" t="s">
        <v>64</v>
      </c>
      <c r="D18" s="18"/>
      <c r="E18" s="18"/>
      <c r="F18" s="18"/>
      <c r="G18" s="18"/>
      <c r="H18" s="24"/>
      <c r="I18" s="23"/>
      <c r="J18" s="18" t="s">
        <v>64</v>
      </c>
      <c r="K18" s="18"/>
      <c r="L18" s="18"/>
      <c r="M18" s="18"/>
      <c r="N18" s="18"/>
      <c r="O18" s="24"/>
      <c r="P18" s="23"/>
      <c r="Q18" s="18" t="s">
        <v>63</v>
      </c>
      <c r="R18" s="18"/>
      <c r="S18" s="18"/>
      <c r="T18" s="18"/>
      <c r="U18" s="18"/>
      <c r="V18" s="24"/>
      <c r="W18" s="18"/>
      <c r="X18" s="23"/>
      <c r="Y18" s="18" t="s">
        <v>60</v>
      </c>
      <c r="Z18" s="18"/>
      <c r="AA18" s="18"/>
      <c r="AB18" s="53">
        <v>41.5</v>
      </c>
      <c r="AC18" s="18" t="s">
        <v>37</v>
      </c>
      <c r="AD18" s="24"/>
      <c r="AE18" s="23"/>
      <c r="AF18" s="18"/>
      <c r="AG18" s="18"/>
      <c r="AH18" s="18"/>
      <c r="AI18" s="18"/>
      <c r="AJ18" s="18"/>
      <c r="AK18" s="18"/>
    </row>
    <row r="19" spans="1:37">
      <c r="A19" s="9"/>
      <c r="B19" s="23"/>
      <c r="C19" s="18"/>
      <c r="D19" s="18"/>
      <c r="E19" s="18"/>
      <c r="F19" s="18"/>
      <c r="G19" s="18"/>
      <c r="H19" s="24"/>
      <c r="I19" s="23"/>
      <c r="J19" s="18"/>
      <c r="K19" s="18"/>
      <c r="L19" s="18"/>
      <c r="M19" s="18"/>
      <c r="N19" s="18"/>
      <c r="O19" s="24"/>
      <c r="P19" s="23"/>
      <c r="Q19" s="18"/>
      <c r="R19" s="18"/>
      <c r="S19" s="18"/>
      <c r="T19" s="18"/>
      <c r="U19" s="18"/>
      <c r="V19" s="24"/>
      <c r="W19" s="18"/>
      <c r="X19" s="23"/>
      <c r="Y19" s="18"/>
      <c r="Z19" s="18"/>
      <c r="AA19" s="18"/>
      <c r="AB19" s="18"/>
      <c r="AC19" s="18"/>
      <c r="AD19" s="24"/>
      <c r="AE19" s="23"/>
      <c r="AF19" s="35"/>
      <c r="AG19" s="18"/>
      <c r="AH19" s="18"/>
      <c r="AI19" s="18"/>
      <c r="AJ19" s="18"/>
      <c r="AK19" s="18"/>
    </row>
    <row r="20" spans="1:37">
      <c r="A20" s="9"/>
      <c r="B20" s="23"/>
      <c r="C20" s="27" t="s">
        <v>36</v>
      </c>
      <c r="D20" s="18"/>
      <c r="E20" s="18"/>
      <c r="F20" s="18"/>
      <c r="G20" s="18"/>
      <c r="H20" s="24"/>
      <c r="I20" s="23"/>
      <c r="J20" s="27" t="s">
        <v>51</v>
      </c>
      <c r="K20" s="18"/>
      <c r="L20" s="18"/>
      <c r="M20" s="18"/>
      <c r="N20" s="18"/>
      <c r="O20" s="24"/>
      <c r="P20" s="23"/>
      <c r="Q20" s="27" t="s">
        <v>51</v>
      </c>
      <c r="R20" s="18"/>
      <c r="S20" s="18"/>
      <c r="T20" s="18"/>
      <c r="U20" s="18"/>
      <c r="V20" s="24"/>
      <c r="W20" s="18"/>
      <c r="X20" s="23"/>
      <c r="Y20" s="18" t="s">
        <v>66</v>
      </c>
      <c r="Z20" s="18"/>
      <c r="AA20" s="18"/>
      <c r="AB20" s="18">
        <v>91.4</v>
      </c>
      <c r="AC20" s="18" t="s">
        <v>37</v>
      </c>
      <c r="AD20" s="24"/>
      <c r="AE20" s="23"/>
      <c r="AF20" s="18"/>
      <c r="AG20" s="18"/>
      <c r="AH20" s="18"/>
      <c r="AI20" s="18"/>
      <c r="AJ20" s="18"/>
      <c r="AK20" s="18"/>
    </row>
    <row r="21" spans="1:37">
      <c r="A21" s="5"/>
      <c r="B21" s="23"/>
      <c r="C21" s="18" t="s">
        <v>38</v>
      </c>
      <c r="D21" s="18"/>
      <c r="E21" s="18"/>
      <c r="F21" s="18">
        <v>20</v>
      </c>
      <c r="G21" s="18" t="s">
        <v>37</v>
      </c>
      <c r="H21" s="24"/>
      <c r="I21" s="23"/>
      <c r="J21" s="18" t="s">
        <v>39</v>
      </c>
      <c r="K21" s="18"/>
      <c r="L21" s="18"/>
      <c r="M21" s="18">
        <v>362.9</v>
      </c>
      <c r="N21" s="18" t="s">
        <v>49</v>
      </c>
      <c r="O21" s="24"/>
      <c r="P21" s="23"/>
      <c r="V21" s="24"/>
      <c r="W21" s="18"/>
      <c r="X21" s="23"/>
      <c r="Y21" s="18" t="s">
        <v>67</v>
      </c>
      <c r="Z21" s="18"/>
      <c r="AA21" s="18"/>
      <c r="AB21" s="18">
        <v>30.91</v>
      </c>
      <c r="AC21" s="18" t="s">
        <v>37</v>
      </c>
      <c r="AD21" s="24"/>
      <c r="AE21" s="23"/>
      <c r="AF21" s="18"/>
      <c r="AG21" s="18"/>
      <c r="AH21" s="27"/>
      <c r="AI21" s="18"/>
      <c r="AJ21" s="27"/>
      <c r="AK21" s="18"/>
    </row>
    <row r="22" spans="1:37">
      <c r="A22" s="9"/>
      <c r="B22" s="23"/>
      <c r="C22" s="18" t="s">
        <v>44</v>
      </c>
      <c r="D22" s="18"/>
      <c r="E22" s="18"/>
      <c r="F22" s="18" t="s">
        <v>50</v>
      </c>
      <c r="G22" s="18" t="s">
        <v>48</v>
      </c>
      <c r="H22" s="24"/>
      <c r="I22" s="23"/>
      <c r="J22" s="18" t="s">
        <v>53</v>
      </c>
      <c r="K22" s="18"/>
      <c r="L22" s="18"/>
      <c r="M22" s="18">
        <v>13.5</v>
      </c>
      <c r="N22" s="18" t="s">
        <v>37</v>
      </c>
      <c r="O22" s="24"/>
      <c r="P22" s="23"/>
      <c r="Q22" s="18" t="s">
        <v>39</v>
      </c>
      <c r="R22" s="18"/>
      <c r="S22" s="18"/>
      <c r="T22" s="18">
        <v>362.9</v>
      </c>
      <c r="U22" s="18" t="s">
        <v>49</v>
      </c>
      <c r="V22" s="24"/>
      <c r="W22" s="18"/>
      <c r="X22" s="23"/>
      <c r="Y22" s="18" t="s">
        <v>92</v>
      </c>
      <c r="Z22" s="18"/>
      <c r="AA22" s="18"/>
      <c r="AB22" s="18">
        <v>76.8</v>
      </c>
      <c r="AC22" s="18" t="s">
        <v>37</v>
      </c>
      <c r="AD22" s="24"/>
      <c r="AE22" s="23"/>
      <c r="AF22" s="18"/>
      <c r="AG22" s="18"/>
      <c r="AH22" s="18"/>
      <c r="AI22" s="18"/>
      <c r="AJ22" s="18"/>
      <c r="AK22" s="18"/>
    </row>
    <row r="23" spans="1:37">
      <c r="A23" s="9"/>
      <c r="B23" s="23"/>
      <c r="C23" s="18" t="s">
        <v>41</v>
      </c>
      <c r="D23" s="18"/>
      <c r="E23" s="18"/>
      <c r="F23" s="18">
        <v>3.3</v>
      </c>
      <c r="G23" s="18"/>
      <c r="H23" s="24"/>
      <c r="I23" s="23"/>
      <c r="J23" s="18" t="s">
        <v>42</v>
      </c>
      <c r="K23" s="18"/>
      <c r="L23" s="18"/>
      <c r="M23" s="18" t="s">
        <v>50</v>
      </c>
      <c r="N23" s="18"/>
      <c r="O23" s="24"/>
      <c r="P23" s="23"/>
      <c r="Q23" s="18" t="s">
        <v>53</v>
      </c>
      <c r="R23" s="18"/>
      <c r="S23" s="18"/>
      <c r="T23" s="18">
        <v>7.5</v>
      </c>
      <c r="U23" s="18" t="s">
        <v>37</v>
      </c>
      <c r="V23" s="24"/>
      <c r="W23" s="18"/>
      <c r="X23" s="23"/>
      <c r="Y23" s="18"/>
      <c r="Z23" s="18"/>
      <c r="AA23" s="18"/>
      <c r="AB23" s="18"/>
      <c r="AC23" s="18"/>
      <c r="AD23" s="24"/>
      <c r="AE23" s="23"/>
      <c r="AF23" s="18"/>
      <c r="AG23" s="18"/>
      <c r="AH23" s="18"/>
      <c r="AI23" s="18"/>
      <c r="AJ23" s="18"/>
      <c r="AK23" s="18"/>
    </row>
    <row r="24" spans="1:37">
      <c r="A24" s="5"/>
      <c r="B24" s="23"/>
      <c r="C24" s="18" t="s">
        <v>43</v>
      </c>
      <c r="D24" s="18"/>
      <c r="E24" s="18"/>
      <c r="F24" s="18" t="s">
        <v>50</v>
      </c>
      <c r="G24" s="18"/>
      <c r="H24" s="24"/>
      <c r="I24" s="23"/>
      <c r="J24" s="18" t="s">
        <v>40</v>
      </c>
      <c r="K24" s="18"/>
      <c r="L24" s="18"/>
      <c r="M24" s="18" t="s">
        <v>50</v>
      </c>
      <c r="N24" s="18"/>
      <c r="O24" s="24"/>
      <c r="P24" s="23"/>
      <c r="Q24" s="18" t="s">
        <v>42</v>
      </c>
      <c r="R24" s="18"/>
      <c r="S24" s="18"/>
      <c r="T24" s="18" t="s">
        <v>50</v>
      </c>
      <c r="U24" s="18"/>
      <c r="V24" s="24"/>
      <c r="W24" s="18"/>
      <c r="X24" s="23"/>
      <c r="Y24" s="18"/>
      <c r="Z24" s="18"/>
      <c r="AA24" s="18"/>
      <c r="AB24" s="18"/>
      <c r="AC24" s="18"/>
      <c r="AD24" s="24"/>
      <c r="AE24" s="23"/>
      <c r="AF24" s="18"/>
      <c r="AG24" s="18"/>
      <c r="AH24" s="18"/>
      <c r="AI24" s="18"/>
      <c r="AJ24" s="18"/>
      <c r="AK24" s="18"/>
    </row>
    <row r="25" spans="1:37">
      <c r="A25" s="9"/>
      <c r="B25" s="23"/>
      <c r="C25" s="18"/>
      <c r="D25" s="18"/>
      <c r="E25" s="18"/>
      <c r="F25" s="18"/>
      <c r="G25" s="18"/>
      <c r="H25" s="24"/>
      <c r="I25" s="23"/>
      <c r="J25" s="18"/>
      <c r="K25" s="18"/>
      <c r="L25" s="18"/>
      <c r="M25" s="18"/>
      <c r="N25" s="18"/>
      <c r="O25" s="24"/>
      <c r="P25" s="23"/>
      <c r="Q25" s="18" t="s">
        <v>40</v>
      </c>
      <c r="R25" s="18"/>
      <c r="S25" s="18"/>
      <c r="T25" s="18" t="s">
        <v>50</v>
      </c>
      <c r="U25" s="18"/>
      <c r="V25" s="24"/>
      <c r="W25" s="18"/>
      <c r="X25" s="23"/>
      <c r="Y25" s="18"/>
      <c r="Z25" s="18"/>
      <c r="AA25" s="18"/>
      <c r="AB25" s="18"/>
      <c r="AC25" s="18"/>
      <c r="AD25" s="24"/>
      <c r="AE25" s="23"/>
      <c r="AF25" s="18"/>
      <c r="AG25" s="18"/>
      <c r="AH25" s="18"/>
      <c r="AI25" s="18"/>
      <c r="AJ25" s="18"/>
      <c r="AK25" s="18"/>
    </row>
    <row r="26" spans="1:37">
      <c r="A26" s="9"/>
      <c r="B26" s="23"/>
      <c r="C26" s="18" t="s">
        <v>45</v>
      </c>
      <c r="D26" s="18"/>
      <c r="E26" s="18"/>
      <c r="F26" s="18">
        <v>362.9</v>
      </c>
      <c r="G26" s="18" t="s">
        <v>49</v>
      </c>
      <c r="H26" s="24"/>
      <c r="I26" s="23"/>
      <c r="J26" s="18"/>
      <c r="K26" s="18"/>
      <c r="L26" s="18"/>
      <c r="M26" s="18"/>
      <c r="N26" s="18"/>
      <c r="O26" s="24"/>
      <c r="P26" s="23"/>
      <c r="Q26" s="18"/>
      <c r="R26" s="18"/>
      <c r="S26" s="18"/>
      <c r="T26" s="18"/>
      <c r="U26" s="18"/>
      <c r="V26" s="24"/>
      <c r="W26" s="18"/>
      <c r="X26" s="23"/>
      <c r="Y26" s="18"/>
      <c r="Z26" s="18"/>
      <c r="AA26" s="18"/>
      <c r="AB26" s="18"/>
      <c r="AC26" s="18"/>
      <c r="AD26" s="24"/>
      <c r="AE26" s="23"/>
      <c r="AF26" s="18"/>
      <c r="AG26" s="18"/>
      <c r="AH26" s="18"/>
      <c r="AI26" s="18"/>
      <c r="AJ26" s="18"/>
      <c r="AK26" s="18"/>
    </row>
    <row r="27" spans="1:37">
      <c r="A27" s="5"/>
      <c r="B27" s="23"/>
      <c r="C27" s="18" t="s">
        <v>40</v>
      </c>
      <c r="D27" s="18"/>
      <c r="E27" s="18"/>
      <c r="F27" s="18" t="s">
        <v>50</v>
      </c>
      <c r="G27" s="18" t="s">
        <v>37</v>
      </c>
      <c r="H27" s="24"/>
      <c r="I27" s="23"/>
      <c r="J27" s="18"/>
      <c r="K27" s="18"/>
      <c r="L27" s="18"/>
      <c r="M27" s="18"/>
      <c r="N27" s="18"/>
      <c r="O27" s="24"/>
      <c r="P27" s="23"/>
      <c r="Q27" s="18"/>
      <c r="S27" s="18"/>
      <c r="T27" s="18"/>
      <c r="U27" s="18"/>
      <c r="V27" s="24"/>
      <c r="W27" s="18"/>
      <c r="X27" s="23"/>
      <c r="Y27" s="18"/>
      <c r="Z27" s="18"/>
      <c r="AA27" s="18"/>
      <c r="AB27" s="18"/>
      <c r="AC27" s="18"/>
      <c r="AD27" s="24"/>
      <c r="AE27" s="23"/>
      <c r="AF27" s="18"/>
      <c r="AG27" s="18"/>
      <c r="AH27" s="18"/>
      <c r="AI27" s="18"/>
      <c r="AJ27" s="18"/>
      <c r="AK27" s="18"/>
    </row>
    <row r="28" spans="1:37">
      <c r="A28" s="9"/>
      <c r="B28" s="23"/>
      <c r="C28" s="18"/>
      <c r="D28" s="18"/>
      <c r="E28" s="18"/>
      <c r="F28" s="18"/>
      <c r="G28" s="18"/>
      <c r="H28" s="24"/>
      <c r="I28" s="23"/>
      <c r="J28" s="18"/>
      <c r="K28" s="18"/>
      <c r="L28" s="18"/>
      <c r="M28" s="18"/>
      <c r="N28" s="18"/>
      <c r="O28" s="24"/>
      <c r="P28" s="23"/>
      <c r="Q28" s="18"/>
      <c r="R28" s="18"/>
      <c r="S28" s="18"/>
      <c r="T28" s="18"/>
      <c r="U28" s="18"/>
      <c r="V28" s="24"/>
      <c r="W28" s="18"/>
      <c r="X28" s="23"/>
      <c r="Y28" s="18"/>
      <c r="Z28" s="18"/>
      <c r="AA28" s="18"/>
      <c r="AB28" s="18"/>
      <c r="AC28" s="18"/>
      <c r="AD28" s="24"/>
      <c r="AE28" s="23"/>
      <c r="AF28" s="18"/>
      <c r="AG28" s="18"/>
      <c r="AH28" s="18"/>
      <c r="AI28" s="18"/>
      <c r="AJ28" s="18"/>
      <c r="AK28" s="18"/>
    </row>
    <row r="29" spans="1:37">
      <c r="A29" s="9"/>
      <c r="B29" s="23"/>
      <c r="C29" s="18"/>
      <c r="D29" s="18"/>
      <c r="E29" s="18"/>
      <c r="F29" s="18"/>
      <c r="G29" s="18"/>
      <c r="H29" s="24"/>
      <c r="I29" s="23"/>
      <c r="J29" s="18"/>
      <c r="K29" s="18"/>
      <c r="L29" s="18"/>
      <c r="M29" s="18"/>
      <c r="N29" s="18"/>
      <c r="O29" s="24"/>
      <c r="P29" s="23"/>
      <c r="Q29" s="18"/>
      <c r="R29" s="18"/>
      <c r="S29" s="18"/>
      <c r="T29" s="18"/>
      <c r="U29" s="18"/>
      <c r="V29" s="24"/>
      <c r="W29" s="18"/>
      <c r="X29" s="23"/>
      <c r="Y29" s="18"/>
      <c r="Z29" s="18"/>
      <c r="AA29" s="18"/>
      <c r="AB29" s="18"/>
      <c r="AC29" s="18"/>
      <c r="AD29" s="24"/>
      <c r="AE29" s="23"/>
      <c r="AF29" s="18"/>
      <c r="AG29" s="25"/>
      <c r="AH29" s="18"/>
      <c r="AI29" s="25"/>
      <c r="AJ29" s="18"/>
      <c r="AK29" s="18"/>
    </row>
    <row r="30" spans="1:37">
      <c r="A30" s="5"/>
      <c r="B30" s="23"/>
      <c r="C30" s="18"/>
      <c r="D30" s="18"/>
      <c r="E30" s="18"/>
      <c r="F30" s="18"/>
      <c r="G30" s="18"/>
      <c r="H30" s="24"/>
      <c r="I30" s="23"/>
      <c r="J30" s="18"/>
      <c r="K30" s="18"/>
      <c r="L30" s="18"/>
      <c r="M30" s="18"/>
      <c r="N30" s="18"/>
      <c r="O30" s="24"/>
      <c r="P30" s="23"/>
      <c r="Q30" s="18"/>
      <c r="R30" s="18"/>
      <c r="S30" s="18"/>
      <c r="T30" s="18"/>
      <c r="U30" s="18"/>
      <c r="V30" s="24"/>
      <c r="W30" s="18"/>
      <c r="X30" s="23"/>
      <c r="Y30" s="18"/>
      <c r="Z30" s="18"/>
      <c r="AA30" s="18"/>
      <c r="AB30" s="18"/>
      <c r="AC30" s="18"/>
      <c r="AD30" s="24"/>
      <c r="AE30" s="23"/>
      <c r="AF30" s="18"/>
      <c r="AG30" s="18"/>
      <c r="AH30" s="18"/>
      <c r="AI30" s="18"/>
      <c r="AJ30" s="18"/>
      <c r="AK30" s="18"/>
    </row>
    <row r="31" spans="1:37">
      <c r="A31" s="9"/>
      <c r="B31" s="23"/>
      <c r="C31" s="27" t="s">
        <v>46</v>
      </c>
      <c r="D31" s="18"/>
      <c r="E31" s="18"/>
      <c r="F31" s="18">
        <v>4.7649999999999997</v>
      </c>
      <c r="G31" s="18" t="s">
        <v>52</v>
      </c>
      <c r="H31" s="24"/>
      <c r="I31" s="23"/>
      <c r="J31" s="27" t="s">
        <v>46</v>
      </c>
      <c r="K31" s="18"/>
      <c r="L31" s="18"/>
      <c r="M31" s="71">
        <v>4.92</v>
      </c>
      <c r="N31" s="18" t="s">
        <v>52</v>
      </c>
      <c r="O31" s="24"/>
      <c r="P31" s="23"/>
      <c r="Q31" s="27" t="s">
        <v>46</v>
      </c>
      <c r="R31" s="18"/>
      <c r="S31" s="18"/>
      <c r="T31" s="18">
        <v>8.8559999999999999</v>
      </c>
      <c r="U31" s="18" t="s">
        <v>52</v>
      </c>
      <c r="V31" s="24"/>
      <c r="W31" s="18"/>
      <c r="X31" s="23"/>
      <c r="Y31" s="27" t="s">
        <v>61</v>
      </c>
      <c r="Z31" s="18"/>
      <c r="AA31" s="18"/>
      <c r="AB31" s="53">
        <v>280.89999999999998</v>
      </c>
      <c r="AC31" s="18" t="s">
        <v>49</v>
      </c>
      <c r="AD31" s="24"/>
      <c r="AE31" s="23"/>
      <c r="AF31" s="18"/>
      <c r="AG31" s="18"/>
      <c r="AH31" s="18"/>
      <c r="AI31" s="18"/>
      <c r="AJ31" s="18"/>
      <c r="AK31" s="18"/>
    </row>
    <row r="32" spans="1:37">
      <c r="A32" s="9"/>
      <c r="B32" s="23"/>
      <c r="C32" s="27"/>
      <c r="D32" s="18"/>
      <c r="E32" s="18"/>
      <c r="F32" s="18"/>
      <c r="G32" s="18"/>
      <c r="H32" s="24"/>
      <c r="I32" s="23"/>
      <c r="J32" s="27"/>
      <c r="K32" s="18"/>
      <c r="L32" s="18"/>
      <c r="M32" s="18"/>
      <c r="N32" s="18"/>
      <c r="O32" s="24"/>
      <c r="P32" s="23"/>
      <c r="Q32" s="27"/>
      <c r="R32" s="18"/>
      <c r="S32" s="18"/>
      <c r="T32" s="18"/>
      <c r="U32" s="18"/>
      <c r="V32" s="24"/>
      <c r="W32" s="18"/>
      <c r="X32" s="23"/>
      <c r="Y32" s="27"/>
      <c r="Z32" s="18"/>
      <c r="AA32" s="18"/>
      <c r="AB32" s="18"/>
      <c r="AC32" s="18"/>
      <c r="AD32" s="24"/>
      <c r="AE32" s="23"/>
      <c r="AF32" s="18"/>
      <c r="AG32" s="18"/>
      <c r="AH32" s="18"/>
      <c r="AI32" s="18"/>
      <c r="AJ32" s="18"/>
      <c r="AK32" s="18"/>
    </row>
    <row r="33" spans="1:37" ht="15" thickBot="1">
      <c r="A33" s="5"/>
      <c r="B33" s="28"/>
      <c r="C33" s="29"/>
      <c r="D33" s="29"/>
      <c r="E33" s="29"/>
      <c r="F33" s="29"/>
      <c r="G33" s="29"/>
      <c r="H33" s="30"/>
      <c r="I33" s="28"/>
      <c r="J33" s="29"/>
      <c r="K33" s="29"/>
      <c r="L33" s="29"/>
      <c r="M33" s="29"/>
      <c r="N33" s="29"/>
      <c r="O33" s="30"/>
      <c r="P33" s="28"/>
      <c r="Q33" s="29"/>
      <c r="R33" s="29"/>
      <c r="S33" s="29"/>
      <c r="T33" s="29"/>
      <c r="U33" s="29"/>
      <c r="V33" s="30"/>
      <c r="W33" s="18"/>
      <c r="X33" s="28"/>
      <c r="Y33" s="29"/>
      <c r="Z33" s="29"/>
      <c r="AA33" s="29"/>
      <c r="AB33" s="29"/>
      <c r="AC33" s="29"/>
      <c r="AD33" s="30"/>
      <c r="AE33" s="23"/>
      <c r="AF33" s="18"/>
      <c r="AG33" s="18"/>
      <c r="AH33" s="18"/>
      <c r="AI33" s="18"/>
      <c r="AJ33" s="18"/>
      <c r="AK33" s="18"/>
    </row>
    <row r="34" spans="1:37" ht="15" thickTop="1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>
      <c r="A35" s="9"/>
      <c r="D35" s="8"/>
    </row>
    <row r="36" spans="1:37">
      <c r="A36" s="5"/>
      <c r="B36" s="8"/>
      <c r="C36" s="10"/>
      <c r="D36" s="8"/>
    </row>
    <row r="37" spans="1:37">
      <c r="A37" s="9"/>
      <c r="D37" s="8"/>
    </row>
    <row r="38" spans="1:37">
      <c r="A38" s="9"/>
      <c r="D38" s="8"/>
    </row>
    <row r="39" spans="1:37">
      <c r="A39" s="5"/>
      <c r="B39" s="8"/>
      <c r="C39" s="10"/>
      <c r="D39" s="8"/>
    </row>
    <row r="40" spans="1:37">
      <c r="A40" s="9"/>
      <c r="D40" s="8"/>
    </row>
    <row r="41" spans="1:37">
      <c r="A41" s="9"/>
      <c r="D41" s="8"/>
    </row>
    <row r="42" spans="1:37">
      <c r="A42" s="5"/>
      <c r="B42" s="8"/>
      <c r="C42" s="10"/>
      <c r="D42" s="8"/>
    </row>
    <row r="43" spans="1:37">
      <c r="A43" s="9"/>
      <c r="D43" s="8"/>
    </row>
    <row r="44" spans="1:37">
      <c r="A44" s="9"/>
      <c r="D44" s="8"/>
    </row>
    <row r="45" spans="1:37">
      <c r="A45" s="5"/>
      <c r="B45" s="8"/>
      <c r="C45" s="10"/>
      <c r="D45" s="8"/>
    </row>
    <row r="46" spans="1:37">
      <c r="A46" s="9"/>
      <c r="D46" s="8"/>
    </row>
    <row r="47" spans="1:37">
      <c r="A47" s="9"/>
      <c r="D47" s="8"/>
    </row>
    <row r="48" spans="1:37">
      <c r="A48" s="5"/>
      <c r="B48" s="8"/>
      <c r="C48" s="10"/>
      <c r="D48" s="8"/>
    </row>
    <row r="49" spans="1:4">
      <c r="A49" s="9"/>
      <c r="D49" s="8"/>
    </row>
    <row r="50" spans="1:4">
      <c r="A50" s="9"/>
      <c r="D50" s="8"/>
    </row>
    <row r="51" spans="1:4">
      <c r="A51" s="5"/>
      <c r="B51" s="8"/>
      <c r="C51" s="10"/>
      <c r="D51" s="8"/>
    </row>
    <row r="52" spans="1:4">
      <c r="A52" s="9"/>
      <c r="D52" s="8"/>
    </row>
    <row r="53" spans="1:4">
      <c r="A53" s="9"/>
      <c r="D53" s="8"/>
    </row>
    <row r="54" spans="1:4">
      <c r="A54" s="5"/>
      <c r="B54" s="8"/>
      <c r="C54" s="10"/>
      <c r="D54" s="8"/>
    </row>
    <row r="55" spans="1:4">
      <c r="A55" s="9"/>
      <c r="D55" s="8"/>
    </row>
    <row r="56" spans="1:4">
      <c r="A56" s="9"/>
      <c r="D56" s="8"/>
    </row>
    <row r="57" spans="1:4">
      <c r="A57" s="5"/>
      <c r="B57" s="8"/>
      <c r="C57" s="10"/>
      <c r="D57" s="8"/>
    </row>
    <row r="58" spans="1:4">
      <c r="A58" s="9"/>
      <c r="D58" s="8"/>
    </row>
    <row r="59" spans="1:4">
      <c r="A59" s="9"/>
      <c r="D59" s="8"/>
    </row>
    <row r="60" spans="1:4">
      <c r="A60" s="5"/>
      <c r="B60" s="8"/>
      <c r="C60" s="10"/>
      <c r="D60" s="8"/>
    </row>
    <row r="61" spans="1:4">
      <c r="A61" s="9"/>
      <c r="D61" s="8"/>
    </row>
    <row r="62" spans="1:4">
      <c r="A62" s="9"/>
      <c r="D62" s="8"/>
    </row>
    <row r="63" spans="1:4">
      <c r="A63" s="5"/>
      <c r="B63" s="8"/>
      <c r="C63" s="10"/>
      <c r="D63" s="8"/>
    </row>
    <row r="64" spans="1:4">
      <c r="A64" s="9"/>
      <c r="D64" s="8"/>
    </row>
    <row r="65" spans="1:4">
      <c r="A65" s="9"/>
      <c r="D65" s="8"/>
    </row>
    <row r="66" spans="1:4">
      <c r="A66" s="5"/>
      <c r="B66" s="8"/>
      <c r="C66" s="10"/>
      <c r="D66" s="8"/>
    </row>
    <row r="67" spans="1:4">
      <c r="A67" s="9"/>
      <c r="D67" s="8"/>
    </row>
    <row r="68" spans="1:4">
      <c r="A68" s="9"/>
      <c r="D68" s="8"/>
    </row>
    <row r="69" spans="1:4">
      <c r="A69" s="5"/>
      <c r="B69" s="8"/>
      <c r="C69" s="10"/>
      <c r="D69" s="8"/>
    </row>
    <row r="70" spans="1:4">
      <c r="A70" s="9"/>
      <c r="D70" s="8"/>
    </row>
    <row r="71" spans="1:4">
      <c r="A71" s="9"/>
      <c r="D71" s="8"/>
    </row>
    <row r="72" spans="1:4">
      <c r="A72" s="5"/>
      <c r="B72" s="8"/>
      <c r="C72" s="10"/>
      <c r="D72" s="8"/>
    </row>
    <row r="73" spans="1:4">
      <c r="A73" s="9"/>
      <c r="D73" s="8"/>
    </row>
    <row r="74" spans="1:4">
      <c r="A74" s="9"/>
      <c r="D74" s="8"/>
    </row>
    <row r="75" spans="1:4">
      <c r="A75" s="5"/>
      <c r="B75" s="8"/>
      <c r="C75" s="10"/>
      <c r="D75" s="8"/>
    </row>
    <row r="76" spans="1:4">
      <c r="A76" s="9"/>
      <c r="D76" s="8"/>
    </row>
    <row r="77" spans="1:4">
      <c r="A77" s="9"/>
      <c r="D77" s="8"/>
    </row>
    <row r="78" spans="1:4">
      <c r="A78" s="5"/>
      <c r="B78" s="8"/>
      <c r="C78" s="10"/>
      <c r="D78" s="8"/>
    </row>
    <row r="79" spans="1:4">
      <c r="A79" s="9"/>
      <c r="D79" s="8"/>
    </row>
    <row r="80" spans="1:4">
      <c r="A80" s="9"/>
      <c r="D80" s="8"/>
    </row>
    <row r="81" spans="1:4">
      <c r="A81" s="5"/>
      <c r="B81" s="8"/>
      <c r="C81" s="10"/>
      <c r="D81" s="8"/>
    </row>
    <row r="82" spans="1:4">
      <c r="A82" s="9"/>
      <c r="D82" s="8"/>
    </row>
    <row r="83" spans="1:4">
      <c r="A83" s="9"/>
      <c r="D83" s="8"/>
    </row>
    <row r="84" spans="1:4">
      <c r="A84" s="5"/>
      <c r="B84" s="8"/>
      <c r="C84" s="10"/>
      <c r="D84" s="8"/>
    </row>
    <row r="85" spans="1:4">
      <c r="A85" s="9"/>
      <c r="D85" s="8"/>
    </row>
    <row r="86" spans="1:4">
      <c r="A86" s="9"/>
      <c r="D86" s="8"/>
    </row>
    <row r="87" spans="1:4">
      <c r="A87" s="5"/>
      <c r="B87" s="8"/>
      <c r="C87" s="10"/>
      <c r="D87" s="8"/>
    </row>
    <row r="88" spans="1:4">
      <c r="A88" s="9"/>
      <c r="D88" s="8"/>
    </row>
    <row r="89" spans="1:4">
      <c r="A89" s="9"/>
      <c r="D89" s="8"/>
    </row>
    <row r="90" spans="1:4">
      <c r="A90" s="5"/>
      <c r="B90" s="8"/>
      <c r="C90" s="10"/>
      <c r="D90" s="8"/>
    </row>
    <row r="91" spans="1:4">
      <c r="A91" s="9"/>
      <c r="D91" s="8"/>
    </row>
    <row r="92" spans="1:4">
      <c r="A92" s="9"/>
      <c r="D92" s="8"/>
    </row>
    <row r="93" spans="1:4">
      <c r="A93" s="5"/>
      <c r="B93" s="8"/>
      <c r="C93" s="10"/>
      <c r="D93" s="8"/>
    </row>
    <row r="94" spans="1:4">
      <c r="A94" s="9"/>
      <c r="D94" s="8"/>
    </row>
    <row r="95" spans="1:4">
      <c r="A95" s="9"/>
      <c r="D95" s="8"/>
    </row>
    <row r="96" spans="1:4">
      <c r="A96" s="5"/>
      <c r="B96" s="8"/>
      <c r="C96" s="10"/>
      <c r="D96" s="8"/>
    </row>
    <row r="97" spans="1:4">
      <c r="A97" s="9"/>
      <c r="D97" s="8"/>
    </row>
    <row r="98" spans="1:4">
      <c r="A98" s="9"/>
      <c r="D98" s="8"/>
    </row>
    <row r="99" spans="1:4">
      <c r="A99" s="5"/>
      <c r="B99" s="8"/>
      <c r="C99" s="10"/>
      <c r="D99" s="8"/>
    </row>
    <row r="100" spans="1:4">
      <c r="A100" s="9"/>
      <c r="D100" s="8"/>
    </row>
    <row r="101" spans="1:4">
      <c r="A101" s="9"/>
      <c r="D101" s="8"/>
    </row>
    <row r="102" spans="1:4">
      <c r="A102" s="5"/>
      <c r="B102" s="8"/>
      <c r="C102" s="10"/>
      <c r="D102" s="8"/>
    </row>
    <row r="103" spans="1:4">
      <c r="A103" s="9"/>
      <c r="D103" s="8"/>
    </row>
    <row r="104" spans="1:4">
      <c r="A104" s="9"/>
      <c r="D104" s="8"/>
    </row>
    <row r="105" spans="1:4">
      <c r="A105" s="5"/>
      <c r="B105" s="8"/>
      <c r="C105" s="10"/>
      <c r="D105" s="8"/>
    </row>
    <row r="106" spans="1:4">
      <c r="A106" s="9"/>
      <c r="D106" s="8"/>
    </row>
    <row r="107" spans="1:4">
      <c r="A107" s="9"/>
      <c r="D107" s="8"/>
    </row>
    <row r="108" spans="1:4">
      <c r="A108" s="5"/>
      <c r="B108" s="8"/>
      <c r="C108" s="10"/>
      <c r="D108" s="8"/>
    </row>
    <row r="109" spans="1:4">
      <c r="A109" s="9"/>
      <c r="D109" s="8"/>
    </row>
    <row r="110" spans="1:4">
      <c r="A110" s="9"/>
      <c r="D110" s="8"/>
    </row>
    <row r="111" spans="1:4">
      <c r="A111" s="5"/>
      <c r="B111" s="8"/>
      <c r="C111" s="10"/>
      <c r="D111" s="8"/>
    </row>
    <row r="112" spans="1:4">
      <c r="A112" s="9"/>
      <c r="D112" s="8"/>
    </row>
    <row r="113" spans="1:4">
      <c r="A113" s="9"/>
      <c r="D113" s="8"/>
    </row>
    <row r="114" spans="1:4">
      <c r="A114" s="5"/>
      <c r="B114" s="8"/>
      <c r="C114" s="10"/>
      <c r="D114" s="8"/>
    </row>
    <row r="115" spans="1:4">
      <c r="A115" s="9"/>
      <c r="D115" s="8"/>
    </row>
    <row r="116" spans="1:4">
      <c r="A116" s="9"/>
      <c r="D116" s="8"/>
    </row>
    <row r="117" spans="1:4">
      <c r="A117" s="5"/>
      <c r="B117" s="8"/>
      <c r="C117" s="10"/>
      <c r="D117" s="8"/>
    </row>
    <row r="118" spans="1:4">
      <c r="A118" s="9"/>
      <c r="D118" s="8"/>
    </row>
    <row r="119" spans="1:4">
      <c r="A119" s="9"/>
      <c r="D119" s="8"/>
    </row>
    <row r="120" spans="1:4">
      <c r="A120" s="5"/>
      <c r="B120" s="8"/>
      <c r="C120" s="10"/>
      <c r="D120" s="8"/>
    </row>
    <row r="121" spans="1:4">
      <c r="A121" s="9"/>
      <c r="D121" s="8"/>
    </row>
    <row r="122" spans="1:4">
      <c r="A122" s="9"/>
      <c r="D122" s="8"/>
    </row>
    <row r="123" spans="1:4">
      <c r="A123" s="5"/>
      <c r="B123" s="8"/>
      <c r="C123" s="10"/>
      <c r="D123" s="8"/>
    </row>
    <row r="124" spans="1:4">
      <c r="A124" s="9"/>
      <c r="D124" s="8"/>
    </row>
    <row r="125" spans="1:4">
      <c r="A125" s="9"/>
      <c r="D125" s="8"/>
    </row>
    <row r="126" spans="1:4">
      <c r="A126" s="5"/>
      <c r="B126" s="8"/>
      <c r="C126" s="10"/>
      <c r="D126" s="8"/>
    </row>
    <row r="127" spans="1:4">
      <c r="A127" s="9"/>
      <c r="D127" s="8"/>
    </row>
    <row r="128" spans="1:4">
      <c r="A128" s="9"/>
      <c r="D128" s="8"/>
    </row>
    <row r="129" spans="1:4">
      <c r="A129" s="5"/>
      <c r="B129" s="8"/>
      <c r="C129" s="10"/>
      <c r="D129" s="8"/>
    </row>
    <row r="130" spans="1:4">
      <c r="A130" s="9"/>
      <c r="D130" s="8"/>
    </row>
    <row r="131" spans="1:4">
      <c r="A131" s="9"/>
      <c r="D131" s="8"/>
    </row>
    <row r="132" spans="1:4">
      <c r="A132" s="5"/>
      <c r="B132" s="8"/>
      <c r="C132" s="10"/>
      <c r="D132" s="8"/>
    </row>
    <row r="133" spans="1:4">
      <c r="A133" s="9"/>
      <c r="D133" s="8"/>
    </row>
    <row r="134" spans="1:4">
      <c r="A134" s="9"/>
      <c r="D134" s="8"/>
    </row>
    <row r="135" spans="1:4">
      <c r="A135" s="5"/>
      <c r="B135" s="8"/>
      <c r="C135" s="10"/>
      <c r="D135" s="8"/>
    </row>
    <row r="136" spans="1:4">
      <c r="A136" s="9"/>
      <c r="D136" s="8"/>
    </row>
    <row r="137" spans="1:4">
      <c r="A137" s="9"/>
      <c r="D137" s="8"/>
    </row>
    <row r="138" spans="1:4">
      <c r="A138" s="5"/>
      <c r="B138" s="8"/>
      <c r="C138" s="10"/>
      <c r="D138" s="8"/>
    </row>
    <row r="139" spans="1:4">
      <c r="A139" s="9"/>
      <c r="D139" s="8"/>
    </row>
    <row r="140" spans="1:4">
      <c r="A140" s="9"/>
      <c r="D140" s="8"/>
    </row>
    <row r="141" spans="1:4">
      <c r="A141" s="5"/>
      <c r="B141" s="8"/>
      <c r="C141" s="10"/>
      <c r="D141" s="8"/>
    </row>
    <row r="142" spans="1:4">
      <c r="A142" s="9"/>
      <c r="D142" s="8"/>
    </row>
    <row r="143" spans="1:4">
      <c r="A143" s="9"/>
      <c r="D143" s="8"/>
    </row>
    <row r="144" spans="1:4">
      <c r="A144" s="5"/>
      <c r="B144" s="8"/>
      <c r="C144" s="10"/>
      <c r="D144" s="8"/>
    </row>
    <row r="145" spans="1:4">
      <c r="A145" s="9"/>
      <c r="D145" s="8"/>
    </row>
    <row r="146" spans="1:4">
      <c r="A146" s="9"/>
      <c r="D146" s="8"/>
    </row>
    <row r="147" spans="1:4">
      <c r="A147" s="5"/>
      <c r="B147" s="8"/>
      <c r="C147" s="10"/>
      <c r="D147" s="8"/>
    </row>
    <row r="148" spans="1:4">
      <c r="A148" s="9"/>
      <c r="D148" s="8"/>
    </row>
    <row r="149" spans="1:4">
      <c r="A149" s="9"/>
      <c r="D149" s="8"/>
    </row>
    <row r="150" spans="1:4">
      <c r="A150" s="5"/>
      <c r="B150" s="8"/>
      <c r="C150" s="10"/>
      <c r="D150" s="8"/>
    </row>
    <row r="151" spans="1:4">
      <c r="A151" s="9"/>
      <c r="D151" s="8"/>
    </row>
    <row r="152" spans="1:4">
      <c r="A152" s="9"/>
      <c r="D152" s="8"/>
    </row>
    <row r="153" spans="1:4">
      <c r="A153" s="5"/>
      <c r="B153" s="8"/>
      <c r="C153" s="10"/>
      <c r="D153" s="8"/>
    </row>
    <row r="154" spans="1:4">
      <c r="A154" s="9"/>
      <c r="D154" s="8"/>
    </row>
    <row r="155" spans="1:4">
      <c r="A155" s="9"/>
      <c r="D155" s="8"/>
    </row>
    <row r="156" spans="1:4">
      <c r="A156" s="5"/>
      <c r="B156" s="8"/>
      <c r="C156" s="10"/>
      <c r="D156" s="8"/>
    </row>
    <row r="157" spans="1:4">
      <c r="A157" s="9"/>
      <c r="D157" s="8"/>
    </row>
    <row r="158" spans="1:4">
      <c r="A158" s="9"/>
      <c r="D158" s="8"/>
    </row>
    <row r="159" spans="1:4">
      <c r="A159" s="5"/>
      <c r="B159" s="8"/>
      <c r="C159" s="10"/>
      <c r="D159" s="8"/>
    </row>
    <row r="160" spans="1:4">
      <c r="A160" s="9"/>
      <c r="D160" s="8"/>
    </row>
    <row r="161" spans="1:4">
      <c r="A161" s="9"/>
      <c r="D161" s="8"/>
    </row>
    <row r="162" spans="1:4">
      <c r="A162" s="5"/>
      <c r="B162" s="8"/>
      <c r="C162" s="10"/>
      <c r="D162" s="8"/>
    </row>
    <row r="163" spans="1:4">
      <c r="A163" s="9"/>
      <c r="D163" s="8"/>
    </row>
    <row r="164" spans="1:4">
      <c r="A164" s="9"/>
      <c r="D164" s="8"/>
    </row>
    <row r="165" spans="1:4">
      <c r="A165" s="5"/>
      <c r="B165" s="8"/>
      <c r="C165" s="10"/>
      <c r="D165" s="8"/>
    </row>
    <row r="166" spans="1:4">
      <c r="A166" s="9"/>
      <c r="D166" s="8"/>
    </row>
    <row r="167" spans="1:4">
      <c r="A167" s="9"/>
      <c r="D167" s="8"/>
    </row>
    <row r="168" spans="1:4">
      <c r="A168" s="5"/>
      <c r="B168" s="8"/>
      <c r="C168" s="10"/>
      <c r="D168" s="8"/>
    </row>
    <row r="169" spans="1:4">
      <c r="A169" s="9"/>
      <c r="D169" s="8"/>
    </row>
    <row r="170" spans="1:4">
      <c r="A170" s="9"/>
      <c r="D170" s="8"/>
    </row>
    <row r="171" spans="1:4">
      <c r="A171" s="5"/>
      <c r="B171" s="8"/>
      <c r="C171" s="10"/>
      <c r="D171" s="8"/>
    </row>
    <row r="172" spans="1:4">
      <c r="A172" s="9"/>
      <c r="D172" s="8"/>
    </row>
    <row r="173" spans="1:4">
      <c r="A173" s="9"/>
      <c r="D173" s="8"/>
    </row>
    <row r="174" spans="1:4">
      <c r="A174" s="5"/>
      <c r="B174" s="8"/>
      <c r="C174" s="10"/>
      <c r="D174" s="8"/>
    </row>
    <row r="175" spans="1:4">
      <c r="A175" s="9"/>
      <c r="D175" s="8"/>
    </row>
    <row r="176" spans="1:4">
      <c r="A176" s="9"/>
      <c r="D176" s="8"/>
    </row>
    <row r="177" spans="1:4">
      <c r="A177" s="5"/>
      <c r="B177" s="8"/>
      <c r="C177" s="10"/>
      <c r="D177" s="8"/>
    </row>
    <row r="178" spans="1:4">
      <c r="A178" s="9"/>
      <c r="D178" s="8"/>
    </row>
    <row r="179" spans="1:4">
      <c r="A179" s="9"/>
      <c r="D179" s="8"/>
    </row>
    <row r="180" spans="1:4">
      <c r="A180" s="5"/>
      <c r="B180" s="8"/>
      <c r="C180" s="10"/>
      <c r="D180" s="8"/>
    </row>
    <row r="181" spans="1:4">
      <c r="A181" s="9"/>
      <c r="D181" s="8"/>
    </row>
    <row r="182" spans="1:4">
      <c r="A182" s="9"/>
      <c r="D182" s="8"/>
    </row>
    <row r="183" spans="1:4">
      <c r="A183" s="5"/>
      <c r="B183" s="8"/>
      <c r="C183" s="10"/>
      <c r="D183" s="8"/>
    </row>
    <row r="184" spans="1:4">
      <c r="A184" s="9"/>
      <c r="D184" s="8"/>
    </row>
    <row r="185" spans="1:4">
      <c r="A185" s="9"/>
      <c r="D185" s="8"/>
    </row>
    <row r="186" spans="1:4">
      <c r="A186" s="5"/>
      <c r="B186" s="8"/>
      <c r="C186" s="10"/>
      <c r="D186" s="8"/>
    </row>
    <row r="187" spans="1:4">
      <c r="A187" s="9"/>
      <c r="D187" s="8"/>
    </row>
    <row r="188" spans="1:4">
      <c r="A188" s="9"/>
      <c r="D188" s="8"/>
    </row>
    <row r="189" spans="1:4">
      <c r="A189" s="5"/>
      <c r="B189" s="8"/>
      <c r="C189" s="10"/>
      <c r="D189" s="8"/>
    </row>
    <row r="190" spans="1:4">
      <c r="A190" s="9"/>
      <c r="D190" s="8"/>
    </row>
    <row r="191" spans="1:4">
      <c r="A191" s="9"/>
      <c r="D191" s="8"/>
    </row>
    <row r="192" spans="1:4">
      <c r="A192" s="5"/>
      <c r="B192" s="8"/>
      <c r="C192" s="10"/>
      <c r="D192" s="8"/>
    </row>
    <row r="193" spans="1:4">
      <c r="A193" s="9"/>
      <c r="D193" s="8"/>
    </row>
    <row r="194" spans="1:4">
      <c r="A194" s="9"/>
      <c r="D194" s="8"/>
    </row>
    <row r="195" spans="1:4">
      <c r="A195" s="5"/>
      <c r="B195" s="8"/>
      <c r="C195" s="10"/>
      <c r="D195" s="8"/>
    </row>
    <row r="196" spans="1:4">
      <c r="A196" s="9"/>
      <c r="D196" s="8"/>
    </row>
    <row r="197" spans="1:4">
      <c r="A197" s="9"/>
      <c r="D197" s="8"/>
    </row>
    <row r="198" spans="1:4">
      <c r="A198" s="5"/>
      <c r="B198" s="8"/>
      <c r="C198" s="10"/>
      <c r="D198" s="8"/>
    </row>
    <row r="199" spans="1:4">
      <c r="A199" s="9"/>
      <c r="D199" s="8"/>
    </row>
    <row r="200" spans="1:4">
      <c r="A200" s="9"/>
      <c r="D200" s="8"/>
    </row>
    <row r="201" spans="1:4">
      <c r="A201" s="5"/>
      <c r="B201" s="8"/>
      <c r="C201" s="10"/>
      <c r="D201" s="8"/>
    </row>
    <row r="202" spans="1:4">
      <c r="A202" s="9"/>
      <c r="D202" s="8"/>
    </row>
    <row r="203" spans="1:4">
      <c r="A203" s="9"/>
      <c r="D203" s="8"/>
    </row>
    <row r="204" spans="1:4">
      <c r="A204" s="5"/>
      <c r="B204" s="8"/>
      <c r="C204" s="10"/>
      <c r="D204" s="8"/>
    </row>
    <row r="205" spans="1:4">
      <c r="A205" s="9"/>
      <c r="D205" s="8"/>
    </row>
    <row r="206" spans="1:4">
      <c r="A206" s="9"/>
      <c r="D206" s="8"/>
    </row>
    <row r="207" spans="1:4">
      <c r="A207" s="5"/>
      <c r="B207" s="8"/>
      <c r="C207" s="10"/>
      <c r="D207" s="8"/>
    </row>
    <row r="208" spans="1:4">
      <c r="A208" s="9"/>
      <c r="D208" s="8"/>
    </row>
    <row r="209" spans="1:4">
      <c r="A209" s="9"/>
      <c r="D209" s="8"/>
    </row>
    <row r="210" spans="1:4">
      <c r="A210" s="5"/>
      <c r="B210" s="8"/>
      <c r="C210" s="10"/>
      <c r="D210" s="8"/>
    </row>
    <row r="211" spans="1:4">
      <c r="A211" s="9"/>
      <c r="D211" s="8"/>
    </row>
    <row r="212" spans="1:4">
      <c r="A212" s="9"/>
      <c r="D212" s="8"/>
    </row>
    <row r="213" spans="1:4">
      <c r="A213" s="5"/>
      <c r="B213" s="8"/>
      <c r="C213" s="10"/>
      <c r="D213" s="8"/>
    </row>
    <row r="214" spans="1:4">
      <c r="A214" s="9"/>
      <c r="D214" s="8"/>
    </row>
    <row r="215" spans="1:4">
      <c r="A215" s="9"/>
      <c r="D215" s="8"/>
    </row>
    <row r="216" spans="1:4">
      <c r="A216" s="5"/>
      <c r="B216" s="8"/>
      <c r="C216" s="10"/>
      <c r="D216" s="8"/>
    </row>
    <row r="217" spans="1:4">
      <c r="A217" s="9"/>
      <c r="D217" s="8"/>
    </row>
    <row r="218" spans="1:4">
      <c r="A218" s="9"/>
      <c r="D218" s="8"/>
    </row>
    <row r="219" spans="1:4">
      <c r="A219" s="5"/>
      <c r="B219" s="8"/>
      <c r="C219" s="10"/>
      <c r="D219" s="8"/>
    </row>
    <row r="220" spans="1:4">
      <c r="A220" s="9"/>
      <c r="D220" s="8"/>
    </row>
    <row r="221" spans="1:4">
      <c r="A221" s="9"/>
      <c r="D221" s="8"/>
    </row>
    <row r="222" spans="1:4">
      <c r="A222" s="5"/>
      <c r="B222" s="8"/>
      <c r="C222" s="10"/>
      <c r="D222" s="8"/>
    </row>
    <row r="223" spans="1:4">
      <c r="A223" s="9"/>
      <c r="D223" s="8"/>
    </row>
    <row r="224" spans="1:4">
      <c r="A224" s="9"/>
      <c r="D224" s="8"/>
    </row>
    <row r="225" spans="1:4">
      <c r="A225" s="5"/>
      <c r="B225" s="8"/>
      <c r="C225" s="10"/>
      <c r="D225" s="8"/>
    </row>
    <row r="226" spans="1:4">
      <c r="A226" s="9"/>
      <c r="D226" s="8"/>
    </row>
    <row r="227" spans="1:4">
      <c r="A227" s="9"/>
      <c r="D227" s="8"/>
    </row>
    <row r="228" spans="1:4">
      <c r="A228" s="5"/>
      <c r="B228" s="8"/>
      <c r="C228" s="10"/>
      <c r="D228" s="8"/>
    </row>
    <row r="229" spans="1:4">
      <c r="A229" s="9"/>
      <c r="D229" s="8"/>
    </row>
    <row r="230" spans="1:4">
      <c r="A230" s="9"/>
      <c r="D230" s="8"/>
    </row>
    <row r="231" spans="1:4">
      <c r="A231" s="5"/>
      <c r="B231" s="8"/>
      <c r="C231" s="10"/>
      <c r="D231" s="8"/>
    </row>
    <row r="232" spans="1:4">
      <c r="A232" s="9"/>
      <c r="D232" s="8"/>
    </row>
    <row r="233" spans="1:4">
      <c r="A233" s="9"/>
      <c r="D233" s="8"/>
    </row>
    <row r="234" spans="1:4">
      <c r="A234" s="5"/>
      <c r="B234" s="8"/>
      <c r="C234" s="10"/>
      <c r="D234" s="8"/>
    </row>
    <row r="235" spans="1:4">
      <c r="A235" s="9"/>
      <c r="D235" s="8"/>
    </row>
    <row r="236" spans="1:4">
      <c r="A236" s="9"/>
      <c r="D236" s="8"/>
    </row>
    <row r="237" spans="1:4">
      <c r="A237" s="5"/>
      <c r="B237" s="8"/>
      <c r="C237" s="10"/>
      <c r="D237" s="8"/>
    </row>
    <row r="238" spans="1:4">
      <c r="A238" s="9"/>
      <c r="D238" s="8"/>
    </row>
    <row r="239" spans="1:4">
      <c r="A239" s="9"/>
      <c r="D239" s="8"/>
    </row>
    <row r="240" spans="1:4">
      <c r="A240" s="5"/>
      <c r="B240" s="8"/>
      <c r="C240" s="10"/>
      <c r="D240" s="8"/>
    </row>
    <row r="241" spans="1:4">
      <c r="A241" s="9"/>
      <c r="D241" s="8"/>
    </row>
    <row r="242" spans="1:4">
      <c r="A242" s="9"/>
      <c r="D242" s="8"/>
    </row>
    <row r="243" spans="1:4">
      <c r="A243" s="5"/>
      <c r="B243" s="8"/>
      <c r="C243" s="10"/>
      <c r="D243" s="8"/>
    </row>
    <row r="244" spans="1:4">
      <c r="A244" s="9"/>
      <c r="D244" s="8"/>
    </row>
    <row r="245" spans="1:4">
      <c r="A245" s="9"/>
      <c r="D245" s="8"/>
    </row>
    <row r="246" spans="1:4">
      <c r="A246" s="5"/>
      <c r="B246" s="8"/>
      <c r="C246" s="10"/>
      <c r="D246" s="8"/>
    </row>
    <row r="247" spans="1:4">
      <c r="A247" s="9"/>
      <c r="D247" s="8"/>
    </row>
    <row r="248" spans="1:4">
      <c r="A248" s="9"/>
      <c r="D248" s="8"/>
    </row>
    <row r="249" spans="1:4">
      <c r="A249" s="5"/>
      <c r="B249" s="8"/>
      <c r="C249" s="10"/>
      <c r="D249" s="8"/>
    </row>
    <row r="250" spans="1:4">
      <c r="A250" s="9"/>
      <c r="D250" s="8"/>
    </row>
    <row r="251" spans="1:4">
      <c r="A251" s="9"/>
      <c r="D251" s="8"/>
    </row>
    <row r="252" spans="1:4">
      <c r="A252" s="5"/>
      <c r="B252" s="8"/>
      <c r="C252" s="10"/>
      <c r="D252" s="8"/>
    </row>
    <row r="253" spans="1:4">
      <c r="A253" s="9"/>
      <c r="D253" s="8"/>
    </row>
    <row r="254" spans="1:4">
      <c r="A254" s="9"/>
      <c r="D254" s="8"/>
    </row>
    <row r="255" spans="1:4">
      <c r="A255" s="5"/>
      <c r="B255" s="8"/>
      <c r="C255" s="10"/>
      <c r="D255" s="8"/>
    </row>
    <row r="256" spans="1:4">
      <c r="A256" s="9"/>
      <c r="D256" s="8"/>
    </row>
    <row r="257" spans="1:4">
      <c r="A257" s="9"/>
      <c r="D257" s="8"/>
    </row>
    <row r="258" spans="1:4">
      <c r="A258" s="5"/>
      <c r="B258" s="8"/>
      <c r="C258" s="10"/>
      <c r="D258" s="8"/>
    </row>
    <row r="259" spans="1:4">
      <c r="A259" s="9"/>
      <c r="D259" s="8"/>
    </row>
    <row r="260" spans="1:4">
      <c r="A260" s="9"/>
      <c r="D260" s="8"/>
    </row>
    <row r="261" spans="1:4">
      <c r="A261" s="5"/>
      <c r="B261" s="8"/>
      <c r="C261" s="10"/>
      <c r="D261" s="8"/>
    </row>
    <row r="262" spans="1:4">
      <c r="A262" s="9"/>
      <c r="D262" s="8"/>
    </row>
    <row r="263" spans="1:4">
      <c r="A263" s="9"/>
      <c r="D263" s="8"/>
    </row>
    <row r="264" spans="1:4">
      <c r="A264" s="5"/>
      <c r="B264" s="8"/>
      <c r="C264" s="10"/>
      <c r="D264" s="8"/>
    </row>
    <row r="265" spans="1:4">
      <c r="A265" s="9"/>
      <c r="D265" s="8"/>
    </row>
    <row r="266" spans="1:4">
      <c r="A266" s="9"/>
      <c r="D266" s="8"/>
    </row>
    <row r="267" spans="1:4">
      <c r="A267" s="5"/>
      <c r="B267" s="8"/>
      <c r="C267" s="10"/>
      <c r="D267" s="8"/>
    </row>
    <row r="268" spans="1:4">
      <c r="A268" s="9"/>
      <c r="D268" s="8"/>
    </row>
    <row r="269" spans="1:4">
      <c r="A269" s="9"/>
      <c r="D269" s="8"/>
    </row>
    <row r="270" spans="1:4">
      <c r="A270" s="5"/>
      <c r="B270" s="8"/>
      <c r="C270" s="10"/>
      <c r="D270" s="8"/>
    </row>
    <row r="271" spans="1:4">
      <c r="A271" s="9"/>
      <c r="D271" s="8"/>
    </row>
    <row r="272" spans="1:4">
      <c r="A272" s="9"/>
      <c r="D272" s="8"/>
    </row>
    <row r="273" spans="1:4">
      <c r="A273" s="5"/>
      <c r="B273" s="8"/>
      <c r="C273" s="10"/>
      <c r="D273" s="8"/>
    </row>
    <row r="274" spans="1:4">
      <c r="A274" s="9"/>
      <c r="D274" s="8"/>
    </row>
    <row r="275" spans="1:4">
      <c r="A275" s="9"/>
      <c r="D275" s="8"/>
    </row>
    <row r="276" spans="1:4">
      <c r="A276" s="5"/>
      <c r="B276" s="8"/>
      <c r="C276" s="10"/>
      <c r="D276" s="8"/>
    </row>
    <row r="277" spans="1:4">
      <c r="A277" s="9"/>
      <c r="D277" s="8"/>
    </row>
    <row r="278" spans="1:4">
      <c r="A278" s="9"/>
      <c r="D278" s="8"/>
    </row>
    <row r="279" spans="1:4">
      <c r="A279" s="5"/>
      <c r="B279" s="8"/>
      <c r="C279" s="10"/>
      <c r="D279" s="8"/>
    </row>
    <row r="280" spans="1:4">
      <c r="A280" s="9"/>
      <c r="D280" s="8"/>
    </row>
    <row r="281" spans="1:4">
      <c r="A281" s="9"/>
      <c r="D281" s="8"/>
    </row>
    <row r="282" spans="1:4">
      <c r="A282" s="5"/>
      <c r="B282" s="8"/>
      <c r="C282" s="10"/>
      <c r="D282" s="8"/>
    </row>
    <row r="283" spans="1:4">
      <c r="A283" s="9"/>
      <c r="D283" s="8"/>
    </row>
    <row r="284" spans="1:4">
      <c r="A284" s="9"/>
      <c r="D284" s="8"/>
    </row>
    <row r="285" spans="1:4">
      <c r="A285" s="5"/>
      <c r="B285" s="8"/>
      <c r="C285" s="10"/>
      <c r="D285" s="8"/>
    </row>
    <row r="286" spans="1:4">
      <c r="A286" s="9"/>
      <c r="D286" s="8"/>
    </row>
    <row r="287" spans="1:4">
      <c r="A287" s="9"/>
      <c r="D287" s="8"/>
    </row>
    <row r="288" spans="1:4">
      <c r="A288" s="5"/>
      <c r="B288" s="8"/>
      <c r="C288" s="10"/>
      <c r="D288" s="8"/>
    </row>
    <row r="289" spans="1:4">
      <c r="A289" s="9"/>
      <c r="D289" s="8"/>
    </row>
    <row r="290" spans="1:4">
      <c r="A290" s="9"/>
      <c r="D290" s="8"/>
    </row>
    <row r="291" spans="1:4">
      <c r="A291" s="5"/>
      <c r="B291" s="8"/>
      <c r="C291" s="10"/>
      <c r="D291" s="8"/>
    </row>
    <row r="292" spans="1:4">
      <c r="A292" s="9"/>
      <c r="D292" s="8"/>
    </row>
    <row r="293" spans="1:4">
      <c r="A293" s="9"/>
      <c r="D293" s="8"/>
    </row>
    <row r="294" spans="1:4">
      <c r="A294" s="5"/>
      <c r="B294" s="8"/>
      <c r="C294" s="10"/>
      <c r="D294" s="8"/>
    </row>
    <row r="295" spans="1:4">
      <c r="A295" s="9"/>
      <c r="D295" s="8"/>
    </row>
    <row r="296" spans="1:4">
      <c r="A296" s="9"/>
      <c r="D296" s="8"/>
    </row>
    <row r="297" spans="1:4">
      <c r="A297" s="5"/>
      <c r="B297" s="8"/>
      <c r="C297" s="10"/>
      <c r="D297" s="8"/>
    </row>
    <row r="298" spans="1:4">
      <c r="A298" s="9"/>
      <c r="D298" s="8"/>
    </row>
    <row r="299" spans="1:4">
      <c r="A299" s="9"/>
      <c r="D299" s="8"/>
    </row>
    <row r="300" spans="1:4">
      <c r="A300" s="5"/>
      <c r="B300" s="8"/>
      <c r="C300" s="10"/>
      <c r="D300" s="8"/>
    </row>
    <row r="301" spans="1:4">
      <c r="A301" s="9"/>
      <c r="D301" s="8"/>
    </row>
    <row r="302" spans="1:4">
      <c r="A302" s="9"/>
      <c r="D302" s="8"/>
    </row>
    <row r="303" spans="1:4">
      <c r="A303" s="5"/>
      <c r="B303" s="8"/>
      <c r="C303" s="10"/>
      <c r="D303" s="8"/>
    </row>
    <row r="304" spans="1:4">
      <c r="A304" s="9"/>
      <c r="D304" s="8"/>
    </row>
    <row r="305" spans="1:4">
      <c r="A305" s="9"/>
      <c r="D305" s="8"/>
    </row>
    <row r="306" spans="1:4">
      <c r="A306" s="5"/>
      <c r="B306" s="8"/>
      <c r="C306" s="10"/>
      <c r="D306" s="8"/>
    </row>
    <row r="307" spans="1:4">
      <c r="A307" s="9"/>
      <c r="D307" s="8"/>
    </row>
    <row r="308" spans="1:4">
      <c r="A308" s="9"/>
      <c r="D308" s="8"/>
    </row>
    <row r="309" spans="1:4">
      <c r="A309" s="5"/>
      <c r="B309" s="8"/>
      <c r="C309" s="10"/>
      <c r="D309" s="8"/>
    </row>
    <row r="310" spans="1:4">
      <c r="A310" s="9"/>
      <c r="D310" s="8"/>
    </row>
    <row r="311" spans="1:4">
      <c r="A311" s="9"/>
      <c r="D311" s="8"/>
    </row>
    <row r="312" spans="1:4">
      <c r="A312" s="5"/>
      <c r="B312" s="8"/>
      <c r="C312" s="10"/>
      <c r="D312" s="8"/>
    </row>
    <row r="313" spans="1:4">
      <c r="A313" s="9"/>
      <c r="D313" s="8"/>
    </row>
    <row r="314" spans="1:4">
      <c r="A314" s="9"/>
      <c r="D314" s="8"/>
    </row>
    <row r="315" spans="1:4">
      <c r="A315" s="5"/>
      <c r="B315" s="8"/>
      <c r="C315" s="10"/>
      <c r="D315" s="8"/>
    </row>
    <row r="316" spans="1:4">
      <c r="A316" s="9"/>
      <c r="D316" s="8"/>
    </row>
    <row r="317" spans="1:4">
      <c r="A317" s="9"/>
      <c r="D317" s="8"/>
    </row>
    <row r="318" spans="1:4">
      <c r="A318" s="5"/>
      <c r="B318" s="8"/>
      <c r="C318" s="10"/>
      <c r="D318" s="8"/>
    </row>
    <row r="319" spans="1:4">
      <c r="A319" s="9"/>
      <c r="D319" s="8"/>
    </row>
    <row r="320" spans="1:4">
      <c r="A320" s="9"/>
      <c r="D320" s="8"/>
    </row>
    <row r="321" spans="1:4">
      <c r="A321" s="5"/>
      <c r="B321" s="8"/>
      <c r="C321" s="10"/>
      <c r="D321" s="8"/>
    </row>
    <row r="322" spans="1:4">
      <c r="A322" s="9"/>
      <c r="D322" s="8"/>
    </row>
    <row r="323" spans="1:4">
      <c r="A323" s="9"/>
      <c r="D323" s="8"/>
    </row>
    <row r="324" spans="1:4">
      <c r="A324" s="5"/>
      <c r="B324" s="8"/>
      <c r="C324" s="10"/>
      <c r="D324" s="8"/>
    </row>
    <row r="325" spans="1:4">
      <c r="A325" s="9"/>
      <c r="D325" s="8"/>
    </row>
    <row r="326" spans="1:4">
      <c r="A326" s="9"/>
      <c r="D326" s="8"/>
    </row>
    <row r="327" spans="1:4">
      <c r="A327" s="5"/>
      <c r="B327" s="8"/>
      <c r="C327" s="10"/>
      <c r="D327" s="8"/>
    </row>
    <row r="328" spans="1:4">
      <c r="A328" s="9"/>
      <c r="D328" s="8"/>
    </row>
    <row r="329" spans="1:4">
      <c r="A329" s="9"/>
      <c r="D329" s="8"/>
    </row>
    <row r="330" spans="1:4">
      <c r="A330" s="5"/>
      <c r="B330" s="8"/>
      <c r="C330" s="10"/>
      <c r="D330" s="8"/>
    </row>
    <row r="331" spans="1:4">
      <c r="A331" s="9"/>
      <c r="D331" s="8"/>
    </row>
    <row r="332" spans="1:4">
      <c r="A332" s="9"/>
      <c r="D332" s="8"/>
    </row>
    <row r="333" spans="1:4">
      <c r="A333" s="5"/>
      <c r="B333" s="8"/>
      <c r="C333" s="10"/>
      <c r="D333" s="8"/>
    </row>
    <row r="334" spans="1:4">
      <c r="A334" s="9"/>
      <c r="D334" s="8"/>
    </row>
    <row r="335" spans="1:4">
      <c r="A335" s="9"/>
      <c r="D335" s="8"/>
    </row>
    <row r="336" spans="1:4">
      <c r="A336" s="5"/>
      <c r="B336" s="8"/>
      <c r="C336" s="10"/>
      <c r="D336" s="8"/>
    </row>
    <row r="337" spans="1:4">
      <c r="A337" s="9"/>
      <c r="D337" s="8"/>
    </row>
    <row r="338" spans="1:4">
      <c r="A338" s="9"/>
      <c r="D338" s="8"/>
    </row>
    <row r="339" spans="1:4">
      <c r="A339" s="5"/>
      <c r="B339" s="8"/>
      <c r="C339" s="10"/>
      <c r="D339" s="8"/>
    </row>
    <row r="340" spans="1:4">
      <c r="A340" s="9"/>
      <c r="D340" s="8"/>
    </row>
    <row r="341" spans="1:4">
      <c r="A341" s="9"/>
      <c r="D341" s="8"/>
    </row>
    <row r="342" spans="1:4">
      <c r="A342" s="5"/>
      <c r="B342" s="8"/>
      <c r="C342" s="10"/>
      <c r="D342" s="8"/>
    </row>
    <row r="343" spans="1:4">
      <c r="A343" s="9"/>
      <c r="D343" s="8"/>
    </row>
    <row r="344" spans="1:4">
      <c r="A344" s="9"/>
      <c r="D344" s="8"/>
    </row>
    <row r="345" spans="1:4">
      <c r="A345" s="5"/>
      <c r="B345" s="8"/>
      <c r="C345" s="10"/>
      <c r="D345" s="8"/>
    </row>
    <row r="346" spans="1:4">
      <c r="A346" s="9"/>
      <c r="D346" s="8"/>
    </row>
    <row r="347" spans="1:4">
      <c r="A347" s="9"/>
      <c r="D347" s="8"/>
    </row>
    <row r="348" spans="1:4">
      <c r="A348" s="5"/>
      <c r="B348" s="8"/>
      <c r="C348" s="10"/>
      <c r="D348" s="8"/>
    </row>
    <row r="349" spans="1:4">
      <c r="A349" s="9"/>
      <c r="D349" s="8"/>
    </row>
    <row r="350" spans="1:4">
      <c r="A350" s="9"/>
      <c r="D350" s="8"/>
    </row>
    <row r="351" spans="1:4">
      <c r="A351" s="5"/>
      <c r="B351" s="8"/>
      <c r="C351" s="10"/>
      <c r="D351" s="8"/>
    </row>
    <row r="352" spans="1:4">
      <c r="A352" s="9"/>
      <c r="D352" s="8"/>
    </row>
    <row r="353" spans="1:4">
      <c r="A353" s="9"/>
      <c r="D353" s="8"/>
    </row>
    <row r="354" spans="1:4">
      <c r="A354" s="5"/>
      <c r="B354" s="8"/>
      <c r="C354" s="10"/>
      <c r="D354" s="8"/>
    </row>
    <row r="355" spans="1:4">
      <c r="A355" s="9"/>
      <c r="D355" s="8"/>
    </row>
    <row r="356" spans="1:4">
      <c r="A356" s="9"/>
      <c r="D356" s="8"/>
    </row>
    <row r="357" spans="1:4">
      <c r="A357" s="5"/>
      <c r="B357" s="8"/>
      <c r="C357" s="10"/>
      <c r="D357" s="8"/>
    </row>
    <row r="358" spans="1:4">
      <c r="A358" s="9"/>
      <c r="D358" s="8"/>
    </row>
    <row r="359" spans="1:4">
      <c r="A359" s="9"/>
      <c r="D359" s="8"/>
    </row>
    <row r="360" spans="1:4">
      <c r="A360" s="5"/>
      <c r="B360" s="8"/>
      <c r="C360" s="10"/>
      <c r="D360" s="8"/>
    </row>
    <row r="361" spans="1:4">
      <c r="A361" s="9"/>
      <c r="D361" s="8"/>
    </row>
    <row r="362" spans="1:4">
      <c r="A362" s="9"/>
      <c r="D362" s="8"/>
    </row>
    <row r="363" spans="1:4">
      <c r="A363" s="5"/>
      <c r="B363" s="8"/>
      <c r="C363" s="10"/>
      <c r="D363" s="8"/>
    </row>
    <row r="364" spans="1:4">
      <c r="A364" s="9"/>
      <c r="D364" s="8"/>
    </row>
    <row r="365" spans="1:4">
      <c r="A365" s="9"/>
      <c r="D365" s="8"/>
    </row>
    <row r="366" spans="1:4">
      <c r="A366" s="5"/>
      <c r="B366" s="8"/>
      <c r="C366" s="10"/>
      <c r="D366" s="8"/>
    </row>
    <row r="367" spans="1:4">
      <c r="A367" s="9"/>
      <c r="D367" s="8"/>
    </row>
    <row r="368" spans="1:4">
      <c r="A368" s="9"/>
      <c r="D368" s="8"/>
    </row>
    <row r="369" spans="1:4">
      <c r="A369" s="5"/>
      <c r="B369" s="8"/>
      <c r="C369" s="10"/>
      <c r="D369" s="8"/>
    </row>
    <row r="370" spans="1:4">
      <c r="A370" s="9"/>
      <c r="D370" s="8"/>
    </row>
    <row r="371" spans="1:4">
      <c r="A371" s="9"/>
      <c r="D371" s="8"/>
    </row>
    <row r="372" spans="1:4">
      <c r="A372" s="5"/>
      <c r="B372" s="8"/>
      <c r="C372" s="10"/>
      <c r="D372" s="8"/>
    </row>
    <row r="373" spans="1:4">
      <c r="A373" s="9"/>
      <c r="D373" s="8"/>
    </row>
    <row r="374" spans="1:4">
      <c r="A374" s="9"/>
      <c r="D374" s="8"/>
    </row>
    <row r="375" spans="1:4">
      <c r="A375" s="5"/>
      <c r="B375" s="8"/>
      <c r="C375" s="10"/>
      <c r="D375" s="8"/>
    </row>
    <row r="376" spans="1:4">
      <c r="A376" s="9"/>
      <c r="D376" s="8"/>
    </row>
    <row r="377" spans="1:4">
      <c r="A377" s="9"/>
      <c r="D377" s="8"/>
    </row>
    <row r="378" spans="1:4">
      <c r="A378" s="5"/>
      <c r="B378" s="8"/>
      <c r="C378" s="10"/>
      <c r="D378" s="8"/>
    </row>
    <row r="379" spans="1:4">
      <c r="A379" s="9"/>
      <c r="D379" s="8"/>
    </row>
    <row r="380" spans="1:4">
      <c r="A380" s="9"/>
      <c r="D380" s="8"/>
    </row>
    <row r="381" spans="1:4">
      <c r="A381" s="5"/>
      <c r="B381" s="8"/>
      <c r="C381" s="10"/>
      <c r="D381" s="8"/>
    </row>
    <row r="382" spans="1:4">
      <c r="A382" s="9"/>
      <c r="D382" s="8"/>
    </row>
    <row r="383" spans="1:4">
      <c r="A383" s="9"/>
      <c r="D383" s="8"/>
    </row>
    <row r="384" spans="1:4">
      <c r="A384" s="5"/>
      <c r="B384" s="8"/>
      <c r="C384" s="10"/>
      <c r="D384" s="8"/>
    </row>
    <row r="385" spans="1:4">
      <c r="A385" s="9"/>
      <c r="D385" s="8"/>
    </row>
    <row r="386" spans="1:4">
      <c r="A386" s="9"/>
      <c r="D386" s="8"/>
    </row>
    <row r="387" spans="1:4">
      <c r="A387" s="5"/>
      <c r="B387" s="8"/>
      <c r="C387" s="10"/>
      <c r="D387" s="8"/>
    </row>
    <row r="388" spans="1:4">
      <c r="A388" s="9"/>
      <c r="D388" s="8"/>
    </row>
    <row r="389" spans="1:4">
      <c r="A389" s="9"/>
      <c r="D389" s="8"/>
    </row>
    <row r="390" spans="1:4">
      <c r="A390" s="5"/>
      <c r="B390" s="8"/>
      <c r="C390" s="10"/>
      <c r="D390" s="8"/>
    </row>
    <row r="391" spans="1:4">
      <c r="A391" s="9"/>
      <c r="D391" s="8"/>
    </row>
    <row r="392" spans="1:4">
      <c r="A392" s="9"/>
      <c r="D392" s="8"/>
    </row>
    <row r="393" spans="1:4">
      <c r="A393" s="5"/>
      <c r="B393" s="8"/>
      <c r="C393" s="10"/>
      <c r="D393" s="8"/>
    </row>
    <row r="394" spans="1:4">
      <c r="A394" s="9"/>
      <c r="D394" s="8"/>
    </row>
    <row r="395" spans="1:4">
      <c r="A395" s="9"/>
      <c r="D395" s="8"/>
    </row>
    <row r="396" spans="1:4">
      <c r="A396" s="5"/>
      <c r="B396" s="8"/>
      <c r="C396" s="10"/>
      <c r="D396" s="8"/>
    </row>
    <row r="397" spans="1:4">
      <c r="A397" s="9"/>
      <c r="D397" s="8"/>
    </row>
    <row r="398" spans="1:4">
      <c r="A398" s="9"/>
      <c r="D398" s="8"/>
    </row>
    <row r="399" spans="1:4">
      <c r="A399" s="5"/>
      <c r="B399" s="8"/>
      <c r="C399" s="10"/>
      <c r="D399" s="8"/>
    </row>
    <row r="400" spans="1:4">
      <c r="A400" s="9"/>
      <c r="D400" s="8"/>
    </row>
    <row r="401" spans="1:4">
      <c r="A401" s="9"/>
      <c r="D401" s="8"/>
    </row>
    <row r="402" spans="1:4">
      <c r="A402" s="5"/>
      <c r="B402" s="8"/>
      <c r="C402" s="10"/>
      <c r="D402" s="8"/>
    </row>
    <row r="403" spans="1:4">
      <c r="A403" s="9"/>
      <c r="D403" s="8"/>
    </row>
    <row r="404" spans="1:4">
      <c r="A404" s="9"/>
      <c r="D404" s="8"/>
    </row>
    <row r="405" spans="1:4">
      <c r="A405" s="5"/>
      <c r="B405" s="8"/>
      <c r="C405" s="10"/>
      <c r="D405" s="8"/>
    </row>
    <row r="406" spans="1:4">
      <c r="A406" s="9"/>
      <c r="D406" s="8"/>
    </row>
    <row r="407" spans="1:4">
      <c r="A407" s="9"/>
      <c r="D407" s="8"/>
    </row>
    <row r="408" spans="1:4">
      <c r="A408" s="5"/>
      <c r="B408" s="8"/>
      <c r="C408" s="10"/>
      <c r="D408" s="8"/>
    </row>
    <row r="409" spans="1:4">
      <c r="A409" s="9"/>
      <c r="D409" s="8"/>
    </row>
    <row r="410" spans="1:4">
      <c r="A410" s="9"/>
      <c r="D410" s="8"/>
    </row>
    <row r="411" spans="1:4">
      <c r="A411" s="5"/>
      <c r="B411" s="8"/>
      <c r="C411" s="10"/>
      <c r="D411" s="8"/>
    </row>
    <row r="412" spans="1:4">
      <c r="A412" s="9"/>
      <c r="D412" s="8"/>
    </row>
    <row r="413" spans="1:4">
      <c r="A413" s="9"/>
      <c r="D413" s="8"/>
    </row>
    <row r="414" spans="1:4">
      <c r="A414" s="5"/>
      <c r="B414" s="8"/>
      <c r="C414" s="10"/>
      <c r="D414" s="8"/>
    </row>
    <row r="415" spans="1:4">
      <c r="A415" s="9"/>
      <c r="D415" s="8"/>
    </row>
    <row r="416" spans="1:4">
      <c r="A416" s="9"/>
      <c r="D416" s="8"/>
    </row>
    <row r="417" spans="1:4">
      <c r="A417" s="5"/>
      <c r="B417" s="8"/>
      <c r="C417" s="10"/>
      <c r="D417" s="8"/>
    </row>
    <row r="418" spans="1:4">
      <c r="A418" s="9"/>
      <c r="D418" s="8"/>
    </row>
    <row r="419" spans="1:4">
      <c r="A419" s="9"/>
      <c r="D419" s="8"/>
    </row>
    <row r="420" spans="1:4">
      <c r="A420" s="5"/>
      <c r="B420" s="8"/>
      <c r="C420" s="10"/>
      <c r="D420" s="8"/>
    </row>
    <row r="421" spans="1:4">
      <c r="A421" s="9"/>
      <c r="D421" s="8"/>
    </row>
    <row r="422" spans="1:4">
      <c r="A422" s="9"/>
      <c r="D422" s="8"/>
    </row>
    <row r="423" spans="1:4">
      <c r="A423" s="5"/>
      <c r="B423" s="8"/>
      <c r="C423" s="10"/>
      <c r="D423" s="8"/>
    </row>
    <row r="424" spans="1:4">
      <c r="A424" s="9"/>
      <c r="D424" s="8"/>
    </row>
    <row r="425" spans="1:4">
      <c r="A425" s="9"/>
      <c r="D425" s="8"/>
    </row>
    <row r="426" spans="1:4">
      <c r="A426" s="5"/>
      <c r="B426" s="8"/>
      <c r="C426" s="10"/>
      <c r="D426" s="8"/>
    </row>
    <row r="427" spans="1:4">
      <c r="A427" s="9"/>
      <c r="D427" s="8"/>
    </row>
    <row r="428" spans="1:4">
      <c r="A428" s="9"/>
      <c r="D428" s="8"/>
    </row>
    <row r="429" spans="1:4">
      <c r="A429" s="5"/>
      <c r="B429" s="8"/>
      <c r="C429" s="10"/>
      <c r="D429" s="8"/>
    </row>
    <row r="430" spans="1:4">
      <c r="A430" s="9"/>
      <c r="D430" s="8"/>
    </row>
    <row r="431" spans="1:4">
      <c r="A431" s="9"/>
      <c r="D431" s="8"/>
    </row>
    <row r="432" spans="1:4">
      <c r="A432" s="5"/>
      <c r="B432" s="8"/>
      <c r="C432" s="10"/>
      <c r="D432" s="8"/>
    </row>
    <row r="433" spans="1:4">
      <c r="A433" s="9"/>
      <c r="D433" s="8"/>
    </row>
    <row r="434" spans="1:4">
      <c r="A434" s="9"/>
      <c r="D434" s="8"/>
    </row>
    <row r="435" spans="1:4">
      <c r="A435" s="5"/>
      <c r="B435" s="8"/>
      <c r="C435" s="10"/>
      <c r="D435" s="8"/>
    </row>
    <row r="436" spans="1:4">
      <c r="A436" s="9"/>
      <c r="D436" s="8"/>
    </row>
    <row r="437" spans="1:4">
      <c r="A437" s="9"/>
      <c r="D437" s="8"/>
    </row>
    <row r="438" spans="1:4">
      <c r="A438" s="5"/>
      <c r="B438" s="8"/>
      <c r="C438" s="10"/>
      <c r="D438" s="8"/>
    </row>
    <row r="439" spans="1:4">
      <c r="A439" s="9"/>
      <c r="D439" s="8"/>
    </row>
    <row r="440" spans="1:4">
      <c r="A440" s="9"/>
      <c r="D440" s="8"/>
    </row>
    <row r="441" spans="1:4">
      <c r="A441" s="5"/>
      <c r="B441" s="8"/>
      <c r="C441" s="10"/>
      <c r="D441" s="8"/>
    </row>
    <row r="442" spans="1:4">
      <c r="A442" s="9"/>
      <c r="D442" s="8"/>
    </row>
    <row r="443" spans="1:4">
      <c r="A443" s="9"/>
      <c r="D443" s="8"/>
    </row>
    <row r="444" spans="1:4">
      <c r="A444" s="5"/>
      <c r="B444" s="8"/>
      <c r="C444" s="10"/>
      <c r="D444" s="8"/>
    </row>
    <row r="445" spans="1:4">
      <c r="A445" s="9"/>
      <c r="D445" s="8"/>
    </row>
    <row r="446" spans="1:4">
      <c r="A446" s="9"/>
      <c r="D446" s="8"/>
    </row>
    <row r="447" spans="1:4">
      <c r="A447" s="5"/>
      <c r="B447" s="8"/>
      <c r="C447" s="10"/>
      <c r="D447" s="8"/>
    </row>
    <row r="448" spans="1:4">
      <c r="A448" s="9"/>
      <c r="D448" s="8"/>
    </row>
    <row r="449" spans="1:4">
      <c r="A449" s="9"/>
      <c r="D449" s="8"/>
    </row>
    <row r="450" spans="1:4">
      <c r="A450" s="5"/>
      <c r="B450" s="8"/>
      <c r="C450" s="10"/>
      <c r="D450" s="8"/>
    </row>
    <row r="451" spans="1:4">
      <c r="A451" s="9"/>
      <c r="D451" s="8"/>
    </row>
    <row r="452" spans="1:4">
      <c r="A452" s="9"/>
      <c r="D452" s="8"/>
    </row>
    <row r="453" spans="1:4">
      <c r="A453" s="5"/>
      <c r="B453" s="8"/>
      <c r="C453" s="10"/>
      <c r="D453" s="8"/>
    </row>
    <row r="454" spans="1:4">
      <c r="A454" s="9"/>
      <c r="D454" s="8"/>
    </row>
    <row r="455" spans="1:4">
      <c r="A455" s="9"/>
      <c r="D455" s="8"/>
    </row>
    <row r="456" spans="1:4">
      <c r="A456" s="5"/>
      <c r="B456" s="8"/>
      <c r="C456" s="10"/>
      <c r="D456" s="8"/>
    </row>
    <row r="457" spans="1:4">
      <c r="A457" s="9"/>
      <c r="D457" s="8"/>
    </row>
    <row r="458" spans="1:4">
      <c r="A458" s="9"/>
      <c r="D458" s="8"/>
    </row>
    <row r="459" spans="1:4">
      <c r="A459" s="5"/>
      <c r="B459" s="8"/>
      <c r="C459" s="10"/>
      <c r="D459" s="8"/>
    </row>
    <row r="460" spans="1:4">
      <c r="A460" s="9"/>
      <c r="D460" s="8"/>
    </row>
    <row r="461" spans="1:4">
      <c r="A461" s="9"/>
      <c r="D461" s="8"/>
    </row>
    <row r="462" spans="1:4">
      <c r="A462" s="5"/>
      <c r="B462" s="8"/>
      <c r="C462" s="10"/>
      <c r="D462" s="8"/>
    </row>
    <row r="463" spans="1:4">
      <c r="A463" s="9"/>
      <c r="D463" s="8"/>
    </row>
    <row r="464" spans="1:4">
      <c r="A464" s="9"/>
      <c r="D464" s="8"/>
    </row>
    <row r="465" spans="1:4">
      <c r="A465" s="5"/>
      <c r="B465" s="8"/>
      <c r="C465" s="10"/>
      <c r="D465" s="8"/>
    </row>
    <row r="466" spans="1:4">
      <c r="A466" s="9"/>
      <c r="D466" s="8"/>
    </row>
    <row r="467" spans="1:4">
      <c r="A467" s="9"/>
      <c r="D467" s="8"/>
    </row>
    <row r="468" spans="1:4">
      <c r="A468" s="5"/>
      <c r="B468" s="8"/>
      <c r="C468" s="10"/>
      <c r="D468" s="8"/>
    </row>
    <row r="469" spans="1:4">
      <c r="A469" s="9"/>
      <c r="D469" s="8"/>
    </row>
    <row r="470" spans="1:4">
      <c r="A470" s="9"/>
      <c r="D470" s="8"/>
    </row>
    <row r="471" spans="1:4">
      <c r="A471" s="5"/>
      <c r="B471" s="8"/>
      <c r="C471" s="10"/>
      <c r="D471" s="8"/>
    </row>
    <row r="472" spans="1:4">
      <c r="A472" s="9"/>
      <c r="D472" s="8"/>
    </row>
    <row r="473" spans="1:4">
      <c r="A473" s="9"/>
      <c r="D473" s="8"/>
    </row>
    <row r="474" spans="1:4">
      <c r="A474" s="5"/>
      <c r="B474" s="8"/>
      <c r="C474" s="10"/>
      <c r="D474" s="8"/>
    </row>
    <row r="475" spans="1:4">
      <c r="A475" s="9"/>
      <c r="D475" s="8"/>
    </row>
    <row r="476" spans="1:4">
      <c r="A476" s="9"/>
      <c r="D476" s="8"/>
    </row>
    <row r="477" spans="1:4">
      <c r="A477" s="5"/>
      <c r="B477" s="8"/>
      <c r="C477" s="10"/>
      <c r="D477" s="8"/>
    </row>
    <row r="478" spans="1:4">
      <c r="A478" s="9"/>
      <c r="D478" s="8"/>
    </row>
    <row r="479" spans="1:4">
      <c r="A479" s="9"/>
      <c r="D479" s="8"/>
    </row>
    <row r="480" spans="1:4">
      <c r="A480" s="5"/>
      <c r="B480" s="8"/>
      <c r="C480" s="10"/>
      <c r="D480" s="8"/>
    </row>
    <row r="481" spans="1:4">
      <c r="A481" s="9"/>
      <c r="D481" s="8"/>
    </row>
    <row r="482" spans="1:4">
      <c r="A482" s="9"/>
      <c r="D482" s="8"/>
    </row>
    <row r="483" spans="1:4">
      <c r="A483" s="5"/>
      <c r="B483" s="8"/>
      <c r="C483" s="10"/>
      <c r="D483" s="8"/>
    </row>
    <row r="484" spans="1:4">
      <c r="A484" s="9"/>
      <c r="D484" s="8"/>
    </row>
    <row r="485" spans="1:4">
      <c r="A485" s="9"/>
      <c r="D485" s="8"/>
    </row>
    <row r="486" spans="1:4">
      <c r="A486" s="5"/>
      <c r="B486" s="8"/>
      <c r="C486" s="10"/>
      <c r="D486" s="8"/>
    </row>
    <row r="487" spans="1:4">
      <c r="A487" s="9"/>
      <c r="D487" s="8"/>
    </row>
    <row r="488" spans="1:4">
      <c r="A488" s="9"/>
      <c r="D488" s="8"/>
    </row>
    <row r="489" spans="1:4">
      <c r="A489" s="5"/>
      <c r="B489" s="8"/>
      <c r="C489" s="10"/>
      <c r="D489" s="8"/>
    </row>
    <row r="490" spans="1:4">
      <c r="A490" s="9"/>
      <c r="D490" s="8"/>
    </row>
    <row r="491" spans="1:4">
      <c r="A491" s="9"/>
      <c r="D491" s="8"/>
    </row>
    <row r="492" spans="1:4">
      <c r="A492" s="5"/>
      <c r="B492" s="8"/>
      <c r="C492" s="10"/>
      <c r="D492" s="8"/>
    </row>
    <row r="493" spans="1:4">
      <c r="A493" s="9"/>
      <c r="D493" s="8"/>
    </row>
    <row r="494" spans="1:4">
      <c r="A494" s="9"/>
      <c r="D494" s="8"/>
    </row>
    <row r="495" spans="1:4">
      <c r="A495" s="5"/>
      <c r="B495" s="8"/>
      <c r="C495" s="10"/>
      <c r="D495" s="8"/>
    </row>
    <row r="496" spans="1:4">
      <c r="A496" s="9"/>
      <c r="D496" s="8"/>
    </row>
    <row r="497" spans="1:4">
      <c r="A497" s="9"/>
      <c r="D497" s="8"/>
    </row>
    <row r="498" spans="1:4">
      <c r="A498" s="5"/>
      <c r="B498" s="8"/>
      <c r="C498" s="10"/>
      <c r="D498" s="8"/>
    </row>
    <row r="499" spans="1:4">
      <c r="A499" s="9"/>
      <c r="D499" s="8"/>
    </row>
    <row r="500" spans="1:4">
      <c r="A500" s="9"/>
      <c r="D500" s="8"/>
    </row>
    <row r="501" spans="1:4">
      <c r="A501" s="5"/>
      <c r="B501" s="8"/>
      <c r="C501" s="10"/>
      <c r="D501" s="8"/>
    </row>
    <row r="502" spans="1:4">
      <c r="A502" s="9"/>
      <c r="D502" s="8"/>
    </row>
    <row r="503" spans="1:4">
      <c r="A503" s="9"/>
      <c r="D503" s="8"/>
    </row>
    <row r="504" spans="1:4">
      <c r="A504" s="5"/>
      <c r="B504" s="8"/>
      <c r="C504" s="10"/>
      <c r="D504" s="8"/>
    </row>
    <row r="505" spans="1:4">
      <c r="A505" s="9"/>
      <c r="D505" s="8"/>
    </row>
    <row r="506" spans="1:4">
      <c r="A506" s="9"/>
      <c r="D506" s="8"/>
    </row>
    <row r="507" spans="1:4">
      <c r="A507" s="5"/>
      <c r="B507" s="8"/>
      <c r="C507" s="10"/>
      <c r="D507" s="8"/>
    </row>
    <row r="508" spans="1:4">
      <c r="A508" s="9"/>
      <c r="D508" s="8"/>
    </row>
    <row r="509" spans="1:4">
      <c r="A509" s="9"/>
      <c r="D509" s="8"/>
    </row>
    <row r="510" spans="1:4">
      <c r="A510" s="5"/>
      <c r="B510" s="8"/>
      <c r="C510" s="10"/>
      <c r="D510" s="8"/>
    </row>
    <row r="511" spans="1:4">
      <c r="A511" s="9"/>
      <c r="D511" s="8"/>
    </row>
    <row r="512" spans="1:4">
      <c r="A512" s="9"/>
      <c r="D512" s="8"/>
    </row>
    <row r="513" spans="1:4">
      <c r="A513" s="5"/>
      <c r="B513" s="8"/>
      <c r="C513" s="10"/>
      <c r="D513" s="8"/>
    </row>
    <row r="514" spans="1:4">
      <c r="A514" s="9"/>
      <c r="D514" s="8"/>
    </row>
    <row r="515" spans="1:4">
      <c r="A515" s="9"/>
      <c r="D515" s="8"/>
    </row>
    <row r="516" spans="1:4">
      <c r="A516" s="5"/>
      <c r="B516" s="8"/>
      <c r="C516" s="10"/>
      <c r="D516" s="8"/>
    </row>
    <row r="517" spans="1:4">
      <c r="A517" s="9"/>
      <c r="D517" s="8"/>
    </row>
    <row r="518" spans="1:4">
      <c r="A518" s="9"/>
      <c r="D518" s="8"/>
    </row>
    <row r="519" spans="1:4">
      <c r="A519" s="5"/>
      <c r="B519" s="8"/>
      <c r="C519" s="10"/>
      <c r="D519" s="8"/>
    </row>
    <row r="520" spans="1:4">
      <c r="A520" s="9"/>
      <c r="D520" s="8"/>
    </row>
    <row r="521" spans="1:4">
      <c r="A521" s="9"/>
      <c r="D521" s="8"/>
    </row>
    <row r="522" spans="1:4">
      <c r="A522" s="5"/>
      <c r="B522" s="8"/>
      <c r="C522" s="10"/>
      <c r="D522" s="8"/>
    </row>
    <row r="523" spans="1:4">
      <c r="A523" s="9"/>
      <c r="D523" s="8"/>
    </row>
    <row r="524" spans="1:4">
      <c r="A524" s="9"/>
      <c r="D524" s="8"/>
    </row>
    <row r="525" spans="1:4">
      <c r="A525" s="5"/>
      <c r="B525" s="8"/>
      <c r="C525" s="10"/>
      <c r="D525" s="8"/>
    </row>
    <row r="526" spans="1:4">
      <c r="A526" s="9"/>
      <c r="D526" s="8"/>
    </row>
    <row r="527" spans="1:4">
      <c r="A527" s="9"/>
      <c r="D527" s="8"/>
    </row>
    <row r="528" spans="1:4">
      <c r="A528" s="5"/>
      <c r="B528" s="8"/>
      <c r="C528" s="10"/>
      <c r="D528" s="8"/>
    </row>
    <row r="529" spans="1:4">
      <c r="A529" s="9"/>
      <c r="D529" s="8"/>
    </row>
    <row r="530" spans="1:4">
      <c r="A530" s="9"/>
      <c r="D530" s="8"/>
    </row>
    <row r="531" spans="1:4">
      <c r="A531" s="5"/>
      <c r="B531" s="8"/>
      <c r="C531" s="10"/>
      <c r="D531" s="8"/>
    </row>
    <row r="532" spans="1:4">
      <c r="A532" s="9"/>
      <c r="D532" s="8"/>
    </row>
    <row r="533" spans="1:4">
      <c r="A533" s="9"/>
      <c r="D533" s="8"/>
    </row>
    <row r="534" spans="1:4">
      <c r="A534" s="5"/>
      <c r="B534" s="8"/>
      <c r="C534" s="10"/>
      <c r="D534" s="8"/>
    </row>
    <row r="535" spans="1:4">
      <c r="A535" s="9"/>
      <c r="D535" s="8"/>
    </row>
    <row r="536" spans="1:4">
      <c r="A536" s="9"/>
      <c r="D536" s="8"/>
    </row>
    <row r="537" spans="1:4">
      <c r="A537" s="5"/>
      <c r="B537" s="8"/>
      <c r="C537" s="10"/>
      <c r="D537" s="8"/>
    </row>
    <row r="538" spans="1:4">
      <c r="A538" s="9"/>
      <c r="D538" s="8"/>
    </row>
    <row r="539" spans="1:4">
      <c r="A539" s="9"/>
      <c r="D539" s="8"/>
    </row>
    <row r="540" spans="1:4">
      <c r="A540" s="5"/>
      <c r="B540" s="8"/>
      <c r="C540" s="10"/>
      <c r="D540" s="8"/>
    </row>
    <row r="541" spans="1:4">
      <c r="A541" s="9"/>
      <c r="D541" s="8"/>
    </row>
    <row r="542" spans="1:4">
      <c r="A542" s="9"/>
      <c r="D542" s="8"/>
    </row>
    <row r="543" spans="1:4">
      <c r="A543" s="5"/>
      <c r="B543" s="8"/>
      <c r="C543" s="10"/>
      <c r="D543" s="8"/>
    </row>
    <row r="544" spans="1:4">
      <c r="A544" s="9"/>
      <c r="D544" s="8"/>
    </row>
    <row r="545" spans="1:4">
      <c r="A545" s="9"/>
      <c r="D545" s="8"/>
    </row>
    <row r="546" spans="1:4">
      <c r="A546" s="5"/>
      <c r="B546" s="8"/>
      <c r="C546" s="10"/>
      <c r="D546" s="8"/>
    </row>
    <row r="547" spans="1:4">
      <c r="A547" s="9"/>
      <c r="D547" s="8"/>
    </row>
    <row r="548" spans="1:4">
      <c r="A548" s="9"/>
      <c r="D548" s="8"/>
    </row>
    <row r="549" spans="1:4">
      <c r="A549" s="5"/>
      <c r="B549" s="8"/>
      <c r="C549" s="10"/>
      <c r="D549" s="8"/>
    </row>
    <row r="550" spans="1:4">
      <c r="A550" s="9"/>
      <c r="D550" s="8"/>
    </row>
    <row r="551" spans="1:4">
      <c r="A551" s="9"/>
      <c r="D551" s="8"/>
    </row>
    <row r="552" spans="1:4">
      <c r="A552" s="5"/>
      <c r="B552" s="8"/>
      <c r="C552" s="10"/>
      <c r="D552" s="8"/>
    </row>
    <row r="553" spans="1:4">
      <c r="A553" s="9"/>
      <c r="D553" s="8"/>
    </row>
    <row r="554" spans="1:4">
      <c r="A554" s="9"/>
      <c r="D554" s="8"/>
    </row>
    <row r="555" spans="1:4">
      <c r="A555" s="5"/>
      <c r="B555" s="8"/>
      <c r="C555" s="10"/>
      <c r="D555" s="8"/>
    </row>
    <row r="556" spans="1:4">
      <c r="A556" s="9"/>
      <c r="D556" s="8"/>
    </row>
    <row r="557" spans="1:4">
      <c r="A557" s="9"/>
      <c r="D557" s="8"/>
    </row>
    <row r="558" spans="1:4">
      <c r="A558" s="5"/>
      <c r="B558" s="8"/>
      <c r="C558" s="10"/>
      <c r="D558" s="8"/>
    </row>
    <row r="559" spans="1:4">
      <c r="A559" s="9"/>
      <c r="D559" s="8"/>
    </row>
    <row r="560" spans="1:4">
      <c r="A560" s="9"/>
      <c r="D560" s="8"/>
    </row>
    <row r="561" spans="1:4">
      <c r="A561" s="5"/>
      <c r="B561" s="8"/>
      <c r="C561" s="10"/>
      <c r="D561" s="8"/>
    </row>
    <row r="562" spans="1:4">
      <c r="A562" s="9"/>
      <c r="D562" s="8"/>
    </row>
    <row r="563" spans="1:4">
      <c r="A563" s="9"/>
      <c r="D563" s="8"/>
    </row>
    <row r="564" spans="1:4">
      <c r="A564" s="5"/>
      <c r="B564" s="8"/>
      <c r="C564" s="10"/>
      <c r="D564" s="8"/>
    </row>
    <row r="565" spans="1:4">
      <c r="A565" s="9"/>
      <c r="D565" s="8"/>
    </row>
    <row r="566" spans="1:4">
      <c r="A566" s="9"/>
      <c r="D566" s="8"/>
    </row>
    <row r="567" spans="1:4">
      <c r="A567" s="5"/>
      <c r="B567" s="8"/>
      <c r="C567" s="10"/>
      <c r="D567" s="8"/>
    </row>
    <row r="568" spans="1:4">
      <c r="A568" s="9"/>
      <c r="D568" s="8"/>
    </row>
    <row r="569" spans="1:4">
      <c r="A569" s="9"/>
      <c r="D569" s="8"/>
    </row>
    <row r="570" spans="1:4">
      <c r="A570" s="5"/>
      <c r="B570" s="8"/>
      <c r="C570" s="10"/>
      <c r="D570" s="8"/>
    </row>
    <row r="571" spans="1:4">
      <c r="A571" s="9"/>
      <c r="D571" s="8"/>
    </row>
    <row r="572" spans="1:4">
      <c r="A572" s="9"/>
      <c r="D572" s="8"/>
    </row>
    <row r="573" spans="1:4">
      <c r="A573" s="5"/>
      <c r="B573" s="8"/>
      <c r="C573" s="10"/>
      <c r="D573" s="8"/>
    </row>
    <row r="574" spans="1:4">
      <c r="A574" s="9"/>
      <c r="D574" s="8"/>
    </row>
    <row r="575" spans="1:4">
      <c r="A575" s="9"/>
      <c r="D575" s="8"/>
    </row>
    <row r="576" spans="1:4">
      <c r="A576" s="5"/>
      <c r="B576" s="8"/>
      <c r="C576" s="10"/>
      <c r="D576" s="8"/>
    </row>
    <row r="577" spans="1:4">
      <c r="A577" s="9"/>
      <c r="D577" s="8"/>
    </row>
    <row r="578" spans="1:4">
      <c r="A578" s="9"/>
      <c r="D578" s="8"/>
    </row>
    <row r="579" spans="1:4">
      <c r="A579" s="5"/>
      <c r="B579" s="8"/>
      <c r="C579" s="10"/>
      <c r="D579" s="8"/>
    </row>
    <row r="580" spans="1:4">
      <c r="A580" s="9"/>
      <c r="D580" s="8"/>
    </row>
    <row r="581" spans="1:4">
      <c r="A581" s="9"/>
      <c r="D581" s="8"/>
    </row>
    <row r="582" spans="1:4">
      <c r="A582" s="5"/>
      <c r="B582" s="8"/>
      <c r="C582" s="10"/>
      <c r="D582" s="8"/>
    </row>
    <row r="583" spans="1:4">
      <c r="A583" s="9"/>
      <c r="D583" s="8"/>
    </row>
    <row r="584" spans="1:4">
      <c r="A584" s="9"/>
      <c r="D584" s="8"/>
    </row>
    <row r="585" spans="1:4">
      <c r="A585" s="5"/>
      <c r="B585" s="8"/>
      <c r="C585" s="10"/>
      <c r="D585" s="8"/>
    </row>
    <row r="586" spans="1:4">
      <c r="A586" s="9"/>
      <c r="D586" s="8"/>
    </row>
    <row r="587" spans="1:4">
      <c r="A587" s="9"/>
      <c r="D587" s="8"/>
    </row>
    <row r="588" spans="1:4">
      <c r="A588" s="5"/>
      <c r="B588" s="8"/>
      <c r="C588" s="10"/>
      <c r="D588" s="8"/>
    </row>
    <row r="589" spans="1:4">
      <c r="A589" s="9"/>
      <c r="D589" s="8"/>
    </row>
    <row r="590" spans="1:4">
      <c r="A590" s="9"/>
      <c r="D590" s="8"/>
    </row>
    <row r="591" spans="1:4">
      <c r="A591" s="5"/>
      <c r="B591" s="8"/>
      <c r="C591" s="10"/>
      <c r="D591" s="8"/>
    </row>
    <row r="592" spans="1:4">
      <c r="A592" s="9"/>
      <c r="D592" s="8"/>
    </row>
    <row r="593" spans="1:4">
      <c r="A593" s="9"/>
      <c r="D593" s="8"/>
    </row>
    <row r="594" spans="1:4">
      <c r="A594" s="5"/>
      <c r="B594" s="8"/>
      <c r="C594" s="10"/>
      <c r="D594" s="8"/>
    </row>
    <row r="595" spans="1:4">
      <c r="A595" s="9"/>
      <c r="D595" s="8"/>
    </row>
    <row r="596" spans="1:4">
      <c r="A596" s="9"/>
      <c r="D596" s="8"/>
    </row>
    <row r="597" spans="1:4">
      <c r="A597" s="5"/>
      <c r="B597" s="8"/>
      <c r="C597" s="10"/>
      <c r="D597" s="8"/>
    </row>
    <row r="598" spans="1:4">
      <c r="A598" s="9"/>
      <c r="D598" s="8"/>
    </row>
    <row r="599" spans="1:4">
      <c r="A599" s="9"/>
      <c r="D599" s="8"/>
    </row>
    <row r="600" spans="1:4">
      <c r="A600" s="5"/>
      <c r="B600" s="8"/>
      <c r="C600" s="10"/>
      <c r="D600" s="8"/>
    </row>
    <row r="601" spans="1:4">
      <c r="A601" s="9"/>
      <c r="D601" s="8"/>
    </row>
    <row r="602" spans="1:4">
      <c r="A602" s="9"/>
      <c r="D602" s="8"/>
    </row>
    <row r="603" spans="1:4">
      <c r="A603" s="5"/>
      <c r="B603" s="8"/>
      <c r="C603" s="10"/>
      <c r="D603" s="8"/>
    </row>
    <row r="604" spans="1:4">
      <c r="A604" s="9"/>
      <c r="D604" s="8"/>
    </row>
    <row r="605" spans="1:4">
      <c r="A605" s="9"/>
      <c r="D605" s="8"/>
    </row>
    <row r="606" spans="1:4">
      <c r="A606" s="5"/>
      <c r="B606" s="8"/>
      <c r="C606" s="10"/>
      <c r="D606" s="8"/>
    </row>
    <row r="607" spans="1:4">
      <c r="A607" s="9"/>
      <c r="D607" s="8"/>
    </row>
    <row r="608" spans="1:4">
      <c r="A608" s="9"/>
      <c r="D608" s="8"/>
    </row>
    <row r="609" spans="1:4">
      <c r="A609" s="5"/>
      <c r="B609" s="8"/>
      <c r="C609" s="10"/>
      <c r="D609" s="8"/>
    </row>
    <row r="610" spans="1:4">
      <c r="A610" s="9"/>
      <c r="D610" s="8"/>
    </row>
    <row r="611" spans="1:4">
      <c r="A611" s="9"/>
      <c r="D611" s="8"/>
    </row>
    <row r="612" spans="1:4">
      <c r="A612" s="5"/>
      <c r="B612" s="8"/>
      <c r="C612" s="10"/>
      <c r="D612" s="8"/>
    </row>
    <row r="613" spans="1:4">
      <c r="A613" s="9"/>
      <c r="D613" s="8"/>
    </row>
    <row r="614" spans="1:4">
      <c r="A614" s="9"/>
      <c r="D614" s="8"/>
    </row>
    <row r="615" spans="1:4">
      <c r="A615" s="5"/>
      <c r="B615" s="8"/>
      <c r="C615" s="10"/>
      <c r="D615" s="8"/>
    </row>
    <row r="616" spans="1:4">
      <c r="A616" s="9"/>
      <c r="D616" s="8"/>
    </row>
    <row r="617" spans="1:4">
      <c r="A617" s="9"/>
      <c r="D617" s="8"/>
    </row>
    <row r="618" spans="1:4">
      <c r="A618" s="5"/>
      <c r="B618" s="8"/>
      <c r="C618" s="10"/>
      <c r="D618" s="8"/>
    </row>
    <row r="619" spans="1:4">
      <c r="A619" s="9"/>
      <c r="D619" s="8"/>
    </row>
    <row r="620" spans="1:4">
      <c r="A620" s="9"/>
      <c r="D620" s="8"/>
    </row>
    <row r="621" spans="1:4">
      <c r="A621" s="5"/>
      <c r="B621" s="8"/>
      <c r="C621" s="10"/>
      <c r="D621" s="8"/>
    </row>
    <row r="622" spans="1:4">
      <c r="A622" s="9"/>
      <c r="D622" s="8"/>
    </row>
    <row r="623" spans="1:4">
      <c r="A623" s="9"/>
      <c r="D623" s="8"/>
    </row>
    <row r="624" spans="1:4">
      <c r="A624" s="5"/>
      <c r="B624" s="8"/>
      <c r="C624" s="10"/>
      <c r="D624" s="8"/>
    </row>
    <row r="625" spans="1:4">
      <c r="A625" s="9"/>
      <c r="D625" s="8"/>
    </row>
    <row r="626" spans="1:4">
      <c r="A626" s="9"/>
      <c r="D626" s="8"/>
    </row>
    <row r="627" spans="1:4">
      <c r="A627" s="5"/>
      <c r="B627" s="8"/>
      <c r="C627" s="10"/>
      <c r="D627" s="8"/>
    </row>
    <row r="628" spans="1:4">
      <c r="A628" s="9"/>
      <c r="D628" s="8"/>
    </row>
    <row r="629" spans="1:4">
      <c r="A629" s="9"/>
      <c r="D629" s="8"/>
    </row>
    <row r="630" spans="1:4">
      <c r="A630" s="5"/>
      <c r="B630" s="8"/>
      <c r="C630" s="10"/>
      <c r="D630" s="8"/>
    </row>
    <row r="631" spans="1:4">
      <c r="A631" s="9"/>
      <c r="D631" s="8"/>
    </row>
    <row r="632" spans="1:4">
      <c r="A632" s="9"/>
      <c r="D632" s="8"/>
    </row>
    <row r="633" spans="1:4">
      <c r="A633" s="5"/>
      <c r="B633" s="8"/>
      <c r="C633" s="10"/>
      <c r="D633" s="8"/>
    </row>
    <row r="634" spans="1:4">
      <c r="A634" s="9"/>
      <c r="D634" s="8"/>
    </row>
    <row r="635" spans="1:4">
      <c r="A635" s="9"/>
      <c r="D635" s="8"/>
    </row>
    <row r="636" spans="1:4">
      <c r="A636" s="5"/>
      <c r="B636" s="8"/>
      <c r="C636" s="10"/>
      <c r="D636" s="8"/>
    </row>
    <row r="637" spans="1:4">
      <c r="A637" s="9"/>
      <c r="D637" s="8"/>
    </row>
    <row r="638" spans="1:4">
      <c r="A638" s="9"/>
      <c r="D638" s="8"/>
    </row>
    <row r="639" spans="1:4">
      <c r="A639" s="5"/>
      <c r="B639" s="8"/>
      <c r="C639" s="10"/>
      <c r="D639" s="8"/>
    </row>
    <row r="640" spans="1:4">
      <c r="A640" s="9"/>
      <c r="D640" s="8"/>
    </row>
    <row r="641" spans="1:4">
      <c r="A641" s="9"/>
      <c r="D641" s="8"/>
    </row>
    <row r="642" spans="1:4">
      <c r="A642" s="5"/>
      <c r="B642" s="8"/>
      <c r="C642" s="10"/>
      <c r="D642" s="8"/>
    </row>
    <row r="643" spans="1:4">
      <c r="A643" s="9"/>
      <c r="D643" s="8"/>
    </row>
    <row r="644" spans="1:4">
      <c r="A644" s="9"/>
      <c r="D644" s="8"/>
    </row>
    <row r="645" spans="1:4">
      <c r="A645" s="5"/>
      <c r="B645" s="8"/>
      <c r="C645" s="10"/>
      <c r="D645" s="8"/>
    </row>
    <row r="646" spans="1:4">
      <c r="A646" s="9"/>
      <c r="D646" s="8"/>
    </row>
    <row r="647" spans="1:4">
      <c r="A647" s="9"/>
      <c r="D647" s="8"/>
    </row>
    <row r="648" spans="1:4">
      <c r="A648" s="5"/>
      <c r="B648" s="8"/>
      <c r="C648" s="10"/>
      <c r="D648" s="8"/>
    </row>
    <row r="649" spans="1:4">
      <c r="A649" s="9"/>
      <c r="D649" s="8"/>
    </row>
    <row r="650" spans="1:4">
      <c r="A650" s="9"/>
      <c r="D650" s="8"/>
    </row>
    <row r="651" spans="1:4">
      <c r="A651" s="5"/>
      <c r="B651" s="8"/>
      <c r="C651" s="10"/>
      <c r="D651" s="8"/>
    </row>
    <row r="652" spans="1:4">
      <c r="A652" s="9"/>
      <c r="D652" s="8"/>
    </row>
    <row r="653" spans="1:4">
      <c r="A653" s="9"/>
      <c r="D653" s="8"/>
    </row>
    <row r="654" spans="1:4">
      <c r="A654" s="5"/>
      <c r="B654" s="8"/>
      <c r="C654" s="10"/>
      <c r="D654" s="8"/>
    </row>
    <row r="655" spans="1:4">
      <c r="A655" s="9"/>
      <c r="D655" s="8"/>
    </row>
    <row r="656" spans="1:4">
      <c r="A656" s="9"/>
      <c r="D656" s="8"/>
    </row>
    <row r="657" spans="1:4">
      <c r="A657" s="5"/>
      <c r="B657" s="8"/>
      <c r="C657" s="10"/>
      <c r="D657" s="8"/>
    </row>
    <row r="658" spans="1:4">
      <c r="A658" s="9"/>
      <c r="D658" s="8"/>
    </row>
    <row r="659" spans="1:4">
      <c r="A659" s="9"/>
      <c r="D659" s="8"/>
    </row>
    <row r="660" spans="1:4">
      <c r="A660" s="5"/>
      <c r="B660" s="8"/>
      <c r="C660" s="10"/>
      <c r="D660" s="8"/>
    </row>
    <row r="661" spans="1:4">
      <c r="A661" s="9"/>
      <c r="D661" s="8"/>
    </row>
    <row r="662" spans="1:4">
      <c r="A662" s="9"/>
      <c r="D662" s="8"/>
    </row>
    <row r="663" spans="1:4">
      <c r="A663" s="5"/>
      <c r="B663" s="8"/>
      <c r="C663" s="10"/>
      <c r="D663" s="8"/>
    </row>
    <row r="664" spans="1:4">
      <c r="A664" s="9"/>
      <c r="D664" s="8"/>
    </row>
    <row r="665" spans="1:4">
      <c r="A665" s="9"/>
      <c r="D665" s="8"/>
    </row>
    <row r="666" spans="1:4">
      <c r="A666" s="5"/>
      <c r="B666" s="8"/>
      <c r="C666" s="10"/>
      <c r="D666" s="8"/>
    </row>
    <row r="667" spans="1:4">
      <c r="A667" s="9"/>
      <c r="D667" s="8"/>
    </row>
    <row r="668" spans="1:4">
      <c r="A668" s="9"/>
      <c r="D668" s="8"/>
    </row>
    <row r="669" spans="1:4">
      <c r="A669" s="5"/>
      <c r="B669" s="8"/>
      <c r="C669" s="10"/>
      <c r="D669" s="8"/>
    </row>
    <row r="670" spans="1:4">
      <c r="A670" s="9"/>
      <c r="D670" s="8"/>
    </row>
    <row r="671" spans="1:4">
      <c r="A671" s="9"/>
      <c r="D671" s="8"/>
    </row>
    <row r="672" spans="1:4">
      <c r="A672" s="5"/>
      <c r="B672" s="8"/>
      <c r="C672" s="10"/>
      <c r="D672" s="8"/>
    </row>
    <row r="673" spans="1:4">
      <c r="A673" s="9"/>
      <c r="D673" s="8"/>
    </row>
    <row r="674" spans="1:4">
      <c r="A674" s="9"/>
      <c r="D674" s="8"/>
    </row>
    <row r="675" spans="1:4">
      <c r="A675" s="5"/>
      <c r="B675" s="8"/>
      <c r="C675" s="10"/>
      <c r="D675" s="8"/>
    </row>
    <row r="676" spans="1:4">
      <c r="A676" s="9"/>
      <c r="D676" s="8"/>
    </row>
    <row r="677" spans="1:4">
      <c r="A677" s="9"/>
      <c r="D677" s="8"/>
    </row>
    <row r="678" spans="1:4">
      <c r="A678" s="5"/>
      <c r="B678" s="8"/>
      <c r="C678" s="10"/>
      <c r="D678" s="8"/>
    </row>
    <row r="679" spans="1:4">
      <c r="A679" s="9"/>
      <c r="D679" s="8"/>
    </row>
    <row r="680" spans="1:4">
      <c r="A680" s="9"/>
      <c r="D680" s="8"/>
    </row>
    <row r="681" spans="1:4">
      <c r="A681" s="5"/>
      <c r="B681" s="8"/>
      <c r="C681" s="10"/>
      <c r="D681" s="8"/>
    </row>
    <row r="682" spans="1:4">
      <c r="A682" s="9"/>
      <c r="D682" s="8"/>
    </row>
    <row r="683" spans="1:4">
      <c r="A683" s="9"/>
      <c r="D683" s="8"/>
    </row>
    <row r="684" spans="1:4">
      <c r="A684" s="5"/>
      <c r="B684" s="8"/>
      <c r="C684" s="10"/>
      <c r="D684" s="8"/>
    </row>
    <row r="685" spans="1:4">
      <c r="A685" s="9"/>
      <c r="D685" s="8"/>
    </row>
    <row r="686" spans="1:4">
      <c r="A686" s="9"/>
      <c r="D686" s="8"/>
    </row>
    <row r="687" spans="1:4">
      <c r="A687" s="5"/>
      <c r="B687" s="8"/>
      <c r="C687" s="10"/>
      <c r="D687" s="8"/>
    </row>
    <row r="688" spans="1:4">
      <c r="A688" s="9"/>
      <c r="D688" s="8"/>
    </row>
    <row r="689" spans="1:4">
      <c r="A689" s="9"/>
      <c r="D689" s="8"/>
    </row>
    <row r="690" spans="1:4">
      <c r="A690" s="5"/>
      <c r="B690" s="8"/>
      <c r="C690" s="10"/>
      <c r="D690" s="8"/>
    </row>
    <row r="691" spans="1:4">
      <c r="A691" s="9"/>
      <c r="D691" s="8"/>
    </row>
    <row r="692" spans="1:4">
      <c r="A692" s="9"/>
      <c r="D692" s="8"/>
    </row>
    <row r="693" spans="1:4">
      <c r="A693" s="5"/>
      <c r="B693" s="8"/>
      <c r="C693" s="10"/>
      <c r="D693" s="8"/>
    </row>
    <row r="694" spans="1:4">
      <c r="A694" s="9"/>
      <c r="D694" s="8"/>
    </row>
    <row r="695" spans="1:4">
      <c r="A695" s="9"/>
      <c r="D695" s="8"/>
    </row>
    <row r="696" spans="1:4">
      <c r="A696" s="5"/>
      <c r="B696" s="8"/>
      <c r="C696" s="10"/>
      <c r="D696" s="8"/>
    </row>
    <row r="697" spans="1:4">
      <c r="A697" s="9"/>
      <c r="D697" s="8"/>
    </row>
    <row r="698" spans="1:4">
      <c r="A698" s="9"/>
      <c r="D698" s="8"/>
    </row>
    <row r="699" spans="1:4">
      <c r="A699" s="5"/>
      <c r="B699" s="8"/>
      <c r="C699" s="10"/>
      <c r="D699" s="8"/>
    </row>
    <row r="700" spans="1:4">
      <c r="A700" s="9"/>
      <c r="D700" s="8"/>
    </row>
    <row r="701" spans="1:4">
      <c r="A701" s="9"/>
      <c r="D701" s="8"/>
    </row>
    <row r="702" spans="1:4">
      <c r="A702" s="5"/>
      <c r="B702" s="8"/>
      <c r="C702" s="10"/>
      <c r="D702" s="8"/>
    </row>
    <row r="703" spans="1:4">
      <c r="A703" s="9"/>
      <c r="D703" s="8"/>
    </row>
    <row r="704" spans="1:4">
      <c r="A704" s="9"/>
      <c r="D704" s="8"/>
    </row>
    <row r="705" spans="1:4">
      <c r="A705" s="5"/>
      <c r="B705" s="8"/>
      <c r="C705" s="10"/>
      <c r="D705" s="8"/>
    </row>
    <row r="706" spans="1:4">
      <c r="A706" s="9"/>
      <c r="D706" s="8"/>
    </row>
    <row r="707" spans="1:4">
      <c r="A707" s="9"/>
      <c r="D707" s="8"/>
    </row>
    <row r="708" spans="1:4">
      <c r="A708" s="5"/>
      <c r="B708" s="8"/>
      <c r="C708" s="10"/>
      <c r="D708" s="8"/>
    </row>
    <row r="709" spans="1:4">
      <c r="A709" s="9"/>
      <c r="D709" s="8"/>
    </row>
    <row r="710" spans="1:4">
      <c r="A710" s="9"/>
      <c r="D710" s="8"/>
    </row>
    <row r="711" spans="1:4">
      <c r="A711" s="5"/>
      <c r="B711" s="8"/>
      <c r="C711" s="10"/>
      <c r="D711" s="8"/>
    </row>
    <row r="712" spans="1:4">
      <c r="A712" s="9"/>
      <c r="D712" s="8"/>
    </row>
    <row r="713" spans="1:4">
      <c r="A713" s="9"/>
      <c r="D713" s="8"/>
    </row>
    <row r="714" spans="1:4">
      <c r="A714" s="5"/>
      <c r="B714" s="8"/>
      <c r="C714" s="10"/>
      <c r="D714" s="8"/>
    </row>
    <row r="715" spans="1:4">
      <c r="A715" s="9"/>
      <c r="D715" s="8"/>
    </row>
    <row r="716" spans="1:4">
      <c r="A716" s="9"/>
      <c r="D716" s="8"/>
    </row>
    <row r="717" spans="1:4">
      <c r="A717" s="5"/>
      <c r="B717" s="8"/>
      <c r="C717" s="10"/>
      <c r="D717" s="8"/>
    </row>
    <row r="718" spans="1:4">
      <c r="A718" s="9"/>
      <c r="D718" s="8"/>
    </row>
    <row r="719" spans="1:4">
      <c r="A719" s="9"/>
      <c r="D719" s="8"/>
    </row>
    <row r="720" spans="1:4">
      <c r="A720" s="5"/>
      <c r="B720" s="8"/>
      <c r="C720" s="10"/>
      <c r="D720" s="8"/>
    </row>
    <row r="721" spans="1:4">
      <c r="A721" s="9"/>
      <c r="D721" s="8"/>
    </row>
    <row r="722" spans="1:4">
      <c r="A722" s="9"/>
      <c r="D722" s="8"/>
    </row>
    <row r="723" spans="1:4">
      <c r="A723" s="5"/>
      <c r="B723" s="8"/>
      <c r="C723" s="10"/>
      <c r="D723" s="8"/>
    </row>
    <row r="724" spans="1:4">
      <c r="A724" s="9"/>
      <c r="D724" s="8"/>
    </row>
    <row r="725" spans="1:4">
      <c r="A725" s="9"/>
      <c r="D725" s="8"/>
    </row>
    <row r="726" spans="1:4">
      <c r="C726" s="10"/>
      <c r="D726" s="8"/>
    </row>
    <row r="727" spans="1:4">
      <c r="D727" s="8"/>
    </row>
    <row r="728" spans="1:4">
      <c r="D728" s="8"/>
    </row>
    <row r="729" spans="1:4">
      <c r="C729" s="10"/>
      <c r="D729" s="8"/>
    </row>
    <row r="730" spans="1:4">
      <c r="D730" s="8"/>
    </row>
    <row r="731" spans="1:4">
      <c r="D731" s="8"/>
    </row>
    <row r="732" spans="1:4">
      <c r="C732" s="10"/>
      <c r="D732" s="8"/>
    </row>
    <row r="733" spans="1:4">
      <c r="D733" s="8"/>
    </row>
    <row r="734" spans="1:4">
      <c r="D734" s="8"/>
    </row>
    <row r="735" spans="1:4">
      <c r="C735" s="10"/>
      <c r="D735" s="8"/>
    </row>
    <row r="736" spans="1:4">
      <c r="D736" s="8"/>
    </row>
    <row r="737" spans="3:4">
      <c r="D737" s="8"/>
    </row>
    <row r="738" spans="3:4">
      <c r="C738" s="10"/>
      <c r="D738" s="8"/>
    </row>
    <row r="739" spans="3:4">
      <c r="D739" s="8"/>
    </row>
    <row r="740" spans="3:4">
      <c r="D740" s="8"/>
    </row>
    <row r="741" spans="3:4">
      <c r="C741" s="10"/>
      <c r="D741" s="8"/>
    </row>
    <row r="742" spans="3:4">
      <c r="D742" s="8"/>
    </row>
    <row r="743" spans="3:4">
      <c r="D743" s="8"/>
    </row>
    <row r="744" spans="3:4">
      <c r="C744" s="10"/>
      <c r="D744" s="8"/>
    </row>
    <row r="745" spans="3:4">
      <c r="D745" s="8"/>
    </row>
    <row r="746" spans="3:4">
      <c r="D746" s="8"/>
    </row>
    <row r="747" spans="3:4">
      <c r="C747" s="10"/>
      <c r="D747" s="8"/>
    </row>
    <row r="748" spans="3:4">
      <c r="D748" s="8"/>
    </row>
    <row r="749" spans="3:4">
      <c r="D749" s="8"/>
    </row>
    <row r="750" spans="3:4">
      <c r="C750" s="10"/>
      <c r="D750" s="8"/>
    </row>
    <row r="751" spans="3:4">
      <c r="D751" s="8"/>
    </row>
    <row r="752" spans="3:4">
      <c r="D752" s="8"/>
    </row>
    <row r="753" spans="3:4">
      <c r="C753" s="10"/>
      <c r="D753" s="8"/>
    </row>
    <row r="754" spans="3:4">
      <c r="D754" s="8"/>
    </row>
    <row r="755" spans="3:4">
      <c r="D755" s="8"/>
    </row>
    <row r="756" spans="3:4">
      <c r="C756" s="10"/>
      <c r="D756" s="8"/>
    </row>
    <row r="757" spans="3:4">
      <c r="D757" s="8"/>
    </row>
    <row r="758" spans="3:4">
      <c r="D758" s="8"/>
    </row>
    <row r="759" spans="3:4">
      <c r="C759" s="10"/>
      <c r="D759" s="8"/>
    </row>
    <row r="760" spans="3:4">
      <c r="D760" s="8"/>
    </row>
    <row r="761" spans="3:4">
      <c r="D761" s="8"/>
    </row>
    <row r="762" spans="3:4">
      <c r="C762" s="10"/>
      <c r="D762" s="8"/>
    </row>
    <row r="763" spans="3:4">
      <c r="D763" s="8"/>
    </row>
    <row r="764" spans="3:4">
      <c r="D764" s="8"/>
    </row>
    <row r="765" spans="3:4">
      <c r="C765" s="10"/>
      <c r="D765" s="8"/>
    </row>
    <row r="766" spans="3:4">
      <c r="D766" s="8"/>
    </row>
    <row r="767" spans="3:4">
      <c r="D767" s="8"/>
    </row>
    <row r="768" spans="3:4">
      <c r="C768" s="10"/>
      <c r="D768" s="8"/>
    </row>
    <row r="769" spans="3:4">
      <c r="D769" s="8"/>
    </row>
    <row r="770" spans="3:4">
      <c r="D770" s="8"/>
    </row>
    <row r="771" spans="3:4">
      <c r="C771" s="10"/>
      <c r="D771" s="8"/>
    </row>
    <row r="772" spans="3:4">
      <c r="D772" s="8"/>
    </row>
    <row r="773" spans="3:4">
      <c r="D773" s="8"/>
    </row>
    <row r="774" spans="3:4">
      <c r="C774" s="10"/>
      <c r="D774" s="8"/>
    </row>
    <row r="775" spans="3:4">
      <c r="D775" s="8"/>
    </row>
    <row r="776" spans="3:4">
      <c r="D776" s="8"/>
    </row>
    <row r="777" spans="3:4">
      <c r="C777" s="10"/>
      <c r="D777" s="8"/>
    </row>
    <row r="778" spans="3:4">
      <c r="D778" s="8"/>
    </row>
    <row r="779" spans="3:4">
      <c r="D779" s="8"/>
    </row>
    <row r="780" spans="3:4">
      <c r="C780" s="10"/>
      <c r="D780" s="8"/>
    </row>
    <row r="781" spans="3:4">
      <c r="D781" s="8"/>
    </row>
    <row r="782" spans="3:4">
      <c r="D782" s="8"/>
    </row>
    <row r="783" spans="3:4">
      <c r="C783" s="10"/>
      <c r="D783" s="8"/>
    </row>
    <row r="784" spans="3:4">
      <c r="D784" s="8"/>
    </row>
    <row r="785" spans="3:4">
      <c r="D785" s="8"/>
    </row>
    <row r="786" spans="3:4">
      <c r="C786" s="10"/>
      <c r="D786" s="8"/>
    </row>
    <row r="787" spans="3:4">
      <c r="D787" s="8"/>
    </row>
    <row r="788" spans="3:4">
      <c r="D788" s="8"/>
    </row>
    <row r="789" spans="3:4">
      <c r="C789" s="10"/>
      <c r="D789" s="8"/>
    </row>
    <row r="790" spans="3:4">
      <c r="D790" s="8"/>
    </row>
    <row r="791" spans="3:4">
      <c r="D791" s="8"/>
    </row>
    <row r="792" spans="3:4">
      <c r="C792" s="10"/>
      <c r="D792" s="8"/>
    </row>
    <row r="793" spans="3:4">
      <c r="D793" s="8"/>
    </row>
    <row r="794" spans="3:4">
      <c r="D794" s="8"/>
    </row>
    <row r="795" spans="3:4">
      <c r="C795" s="10"/>
      <c r="D795" s="8"/>
    </row>
    <row r="796" spans="3:4">
      <c r="D796" s="8"/>
    </row>
    <row r="797" spans="3:4">
      <c r="D797" s="8"/>
    </row>
    <row r="798" spans="3:4">
      <c r="C798" s="10"/>
      <c r="D798" s="8"/>
    </row>
    <row r="799" spans="3:4">
      <c r="D799" s="8"/>
    </row>
    <row r="800" spans="3:4">
      <c r="D800" s="8"/>
    </row>
    <row r="801" spans="3:4">
      <c r="C801" s="10"/>
      <c r="D801" s="8"/>
    </row>
    <row r="802" spans="3:4">
      <c r="D802" s="8"/>
    </row>
    <row r="803" spans="3:4">
      <c r="D803" s="8"/>
    </row>
    <row r="804" spans="3:4">
      <c r="C804" s="10"/>
      <c r="D804" s="8"/>
    </row>
    <row r="805" spans="3:4">
      <c r="D805" s="8"/>
    </row>
    <row r="806" spans="3:4">
      <c r="D806" s="8"/>
    </row>
    <row r="807" spans="3:4">
      <c r="C807" s="10"/>
      <c r="D807" s="8"/>
    </row>
    <row r="808" spans="3:4">
      <c r="D808" s="8"/>
    </row>
    <row r="809" spans="3:4">
      <c r="D809" s="8"/>
    </row>
    <row r="810" spans="3:4">
      <c r="C810" s="10"/>
      <c r="D810" s="8"/>
    </row>
    <row r="811" spans="3:4">
      <c r="D811" s="8"/>
    </row>
    <row r="812" spans="3:4">
      <c r="D812" s="8"/>
    </row>
    <row r="813" spans="3:4">
      <c r="C813" s="10"/>
      <c r="D813" s="8"/>
    </row>
    <row r="814" spans="3:4">
      <c r="D814" s="8"/>
    </row>
    <row r="815" spans="3:4">
      <c r="D815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Pumped Well Info</vt:lpstr>
      <vt:lpstr>Pumped Well Data</vt:lpstr>
      <vt:lpstr>Hydraulic Paramaters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Grunsky</dc:creator>
  <cp:lastModifiedBy>Malakye Abel</cp:lastModifiedBy>
  <dcterms:created xsi:type="dcterms:W3CDTF">2020-10-26T19:08:49Z</dcterms:created>
  <dcterms:modified xsi:type="dcterms:W3CDTF">2025-04-10T13:39:47Z</dcterms:modified>
</cp:coreProperties>
</file>