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3.xml" ContentType="application/vnd.openxmlformats-officedocument.drawingml.chartshapes+xml"/>
  <Override PartName="/xl/charts/chart4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7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4.xml" ContentType="application/vnd.openxmlformats-officedocument.drawing+xml"/>
  <Override PartName="/xl/charts/chart8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9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10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lla\OneDrive\Desktop\New folder\New folder\Honours\Complete Files\Final tests\"/>
    </mc:Choice>
  </mc:AlternateContent>
  <xr:revisionPtr revIDLastSave="0" documentId="13_ncr:1_{6EB96F57-EA9C-41DD-B05C-BA0A4F1E8067}" xr6:coauthVersionLast="47" xr6:coauthVersionMax="47" xr10:uidLastSave="{00000000-0000-0000-0000-000000000000}"/>
  <bookViews>
    <workbookView xWindow="-110" yWindow="-110" windowWidth="22780" windowHeight="14660" firstSheet="1" activeTab="1" xr2:uid="{00000000-000D-0000-FFFF-FFFF00000000}"/>
  </bookViews>
  <sheets>
    <sheet name="Pumped Well Info" sheetId="1" r:id="rId1"/>
    <sheet name="Pumped Well Data" sheetId="2" r:id="rId2"/>
    <sheet name="Hydraulic Paramaters" sheetId="7" r:id="rId3"/>
  </sheets>
  <definedNames>
    <definedName name="_xlnm._FilterDatabase" localSheetId="1" hidden="1">'Pumped Well Data'!$S$1:$W$211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6" i="2" l="1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5" i="2"/>
  <c r="C112" i="2" l="1" a="1"/>
  <c r="C112" i="2" s="1"/>
  <c r="AB31" i="7"/>
  <c r="P211" i="2"/>
  <c r="O211" i="2"/>
  <c r="G211" i="2"/>
  <c r="C211" i="2"/>
  <c r="L211" i="2" s="1"/>
  <c r="N211" i="2" s="1"/>
  <c r="P210" i="2"/>
  <c r="O210" i="2"/>
  <c r="G210" i="2"/>
  <c r="C210" i="2"/>
  <c r="L210" i="2" s="1"/>
  <c r="V209" i="2"/>
  <c r="U209" i="2"/>
  <c r="T209" i="2"/>
  <c r="P209" i="2"/>
  <c r="O209" i="2"/>
  <c r="G209" i="2"/>
  <c r="C209" i="2"/>
  <c r="L209" i="2" s="1"/>
  <c r="P208" i="2"/>
  <c r="O208" i="2"/>
  <c r="G208" i="2"/>
  <c r="C208" i="2"/>
  <c r="L208" i="2" s="1"/>
  <c r="P207" i="2"/>
  <c r="O207" i="2"/>
  <c r="G207" i="2"/>
  <c r="C207" i="2"/>
  <c r="L207" i="2" s="1"/>
  <c r="V206" i="2"/>
  <c r="U206" i="2"/>
  <c r="P206" i="2"/>
  <c r="O206" i="2"/>
  <c r="G206" i="2"/>
  <c r="C206" i="2"/>
  <c r="L206" i="2" s="1"/>
  <c r="P205" i="2"/>
  <c r="O205" i="2"/>
  <c r="G205" i="2"/>
  <c r="C205" i="2"/>
  <c r="L205" i="2" s="1"/>
  <c r="P204" i="2"/>
  <c r="O204" i="2"/>
  <c r="G204" i="2"/>
  <c r="C204" i="2"/>
  <c r="L204" i="2" s="1"/>
  <c r="V203" i="2"/>
  <c r="U203" i="2"/>
  <c r="P203" i="2"/>
  <c r="O203" i="2"/>
  <c r="G203" i="2"/>
  <c r="C203" i="2"/>
  <c r="L203" i="2" s="1"/>
  <c r="P202" i="2"/>
  <c r="O202" i="2"/>
  <c r="G202" i="2"/>
  <c r="C202" i="2"/>
  <c r="L202" i="2" s="1"/>
  <c r="P201" i="2"/>
  <c r="O201" i="2"/>
  <c r="G201" i="2"/>
  <c r="C201" i="2"/>
  <c r="L201" i="2" s="1"/>
  <c r="V200" i="2"/>
  <c r="U200" i="2"/>
  <c r="P200" i="2"/>
  <c r="O200" i="2"/>
  <c r="G200" i="2"/>
  <c r="C200" i="2"/>
  <c r="L200" i="2" s="1"/>
  <c r="P199" i="2"/>
  <c r="O199" i="2"/>
  <c r="G199" i="2"/>
  <c r="C199" i="2"/>
  <c r="L199" i="2" s="1"/>
  <c r="P198" i="2"/>
  <c r="O198" i="2"/>
  <c r="G198" i="2"/>
  <c r="C198" i="2"/>
  <c r="L198" i="2" s="1"/>
  <c r="V197" i="2"/>
  <c r="U197" i="2"/>
  <c r="P197" i="2"/>
  <c r="O197" i="2"/>
  <c r="G197" i="2"/>
  <c r="C197" i="2"/>
  <c r="L197" i="2" s="1"/>
  <c r="P196" i="2"/>
  <c r="O196" i="2"/>
  <c r="G196" i="2"/>
  <c r="C196" i="2"/>
  <c r="L196" i="2" s="1"/>
  <c r="P195" i="2"/>
  <c r="O195" i="2"/>
  <c r="G195" i="2"/>
  <c r="C195" i="2"/>
  <c r="L195" i="2" s="1"/>
  <c r="V194" i="2"/>
  <c r="U194" i="2"/>
  <c r="P194" i="2"/>
  <c r="O194" i="2"/>
  <c r="G194" i="2"/>
  <c r="C194" i="2"/>
  <c r="L194" i="2" s="1"/>
  <c r="P193" i="2"/>
  <c r="O193" i="2"/>
  <c r="G193" i="2"/>
  <c r="C193" i="2"/>
  <c r="L193" i="2" s="1"/>
  <c r="P192" i="2"/>
  <c r="O192" i="2"/>
  <c r="G192" i="2"/>
  <c r="C192" i="2"/>
  <c r="L192" i="2" s="1"/>
  <c r="V191" i="2"/>
  <c r="U191" i="2"/>
  <c r="P191" i="2"/>
  <c r="O191" i="2"/>
  <c r="G191" i="2"/>
  <c r="C191" i="2"/>
  <c r="L191" i="2" s="1"/>
  <c r="P190" i="2"/>
  <c r="O190" i="2"/>
  <c r="G190" i="2"/>
  <c r="C190" i="2"/>
  <c r="L190" i="2" s="1"/>
  <c r="P189" i="2"/>
  <c r="O189" i="2"/>
  <c r="G189" i="2"/>
  <c r="C189" i="2"/>
  <c r="L189" i="2" s="1"/>
  <c r="V188" i="2"/>
  <c r="U188" i="2"/>
  <c r="P188" i="2"/>
  <c r="O188" i="2"/>
  <c r="G188" i="2"/>
  <c r="C188" i="2"/>
  <c r="L188" i="2" s="1"/>
  <c r="P187" i="2"/>
  <c r="O187" i="2"/>
  <c r="G187" i="2"/>
  <c r="C187" i="2"/>
  <c r="L187" i="2" s="1"/>
  <c r="P186" i="2"/>
  <c r="O186" i="2"/>
  <c r="G186" i="2"/>
  <c r="C186" i="2"/>
  <c r="L186" i="2" s="1"/>
  <c r="V185" i="2"/>
  <c r="U185" i="2"/>
  <c r="P185" i="2"/>
  <c r="O185" i="2"/>
  <c r="G185" i="2"/>
  <c r="C185" i="2"/>
  <c r="L185" i="2" s="1"/>
  <c r="P184" i="2"/>
  <c r="O184" i="2"/>
  <c r="G184" i="2"/>
  <c r="C184" i="2"/>
  <c r="L184" i="2" s="1"/>
  <c r="P183" i="2"/>
  <c r="O183" i="2"/>
  <c r="G183" i="2"/>
  <c r="C183" i="2"/>
  <c r="L183" i="2" s="1"/>
  <c r="V182" i="2"/>
  <c r="U182" i="2"/>
  <c r="P182" i="2"/>
  <c r="O182" i="2"/>
  <c r="G182" i="2"/>
  <c r="C182" i="2"/>
  <c r="L182" i="2" s="1"/>
  <c r="P181" i="2"/>
  <c r="O181" i="2"/>
  <c r="G181" i="2"/>
  <c r="C181" i="2"/>
  <c r="L181" i="2" s="1"/>
  <c r="P180" i="2"/>
  <c r="O180" i="2"/>
  <c r="G180" i="2"/>
  <c r="C180" i="2"/>
  <c r="L180" i="2" s="1"/>
  <c r="V179" i="2"/>
  <c r="U179" i="2"/>
  <c r="P179" i="2"/>
  <c r="O179" i="2"/>
  <c r="G179" i="2"/>
  <c r="C179" i="2"/>
  <c r="L179" i="2" s="1"/>
  <c r="P178" i="2"/>
  <c r="O178" i="2"/>
  <c r="G178" i="2"/>
  <c r="C178" i="2"/>
  <c r="L178" i="2" s="1"/>
  <c r="P177" i="2"/>
  <c r="O177" i="2"/>
  <c r="G177" i="2"/>
  <c r="C177" i="2"/>
  <c r="L177" i="2" s="1"/>
  <c r="M178" i="2" s="1"/>
  <c r="V176" i="2"/>
  <c r="U176" i="2"/>
  <c r="P176" i="2"/>
  <c r="O176" i="2"/>
  <c r="G176" i="2"/>
  <c r="C176" i="2"/>
  <c r="L176" i="2" s="1"/>
  <c r="P175" i="2"/>
  <c r="O175" i="2"/>
  <c r="M175" i="2"/>
  <c r="G175" i="2"/>
  <c r="C175" i="2"/>
  <c r="L175" i="2" s="1"/>
  <c r="P174" i="2"/>
  <c r="O174" i="2"/>
  <c r="G174" i="2"/>
  <c r="C174" i="2"/>
  <c r="L174" i="2" s="1"/>
  <c r="V173" i="2"/>
  <c r="U173" i="2"/>
  <c r="P173" i="2"/>
  <c r="O173" i="2"/>
  <c r="G173" i="2"/>
  <c r="C173" i="2"/>
  <c r="L173" i="2" s="1"/>
  <c r="P172" i="2"/>
  <c r="O172" i="2"/>
  <c r="G172" i="2"/>
  <c r="C172" i="2"/>
  <c r="L172" i="2" s="1"/>
  <c r="P171" i="2"/>
  <c r="O171" i="2"/>
  <c r="G171" i="2"/>
  <c r="C171" i="2"/>
  <c r="L171" i="2" s="1"/>
  <c r="V170" i="2"/>
  <c r="U170" i="2"/>
  <c r="P170" i="2"/>
  <c r="O170" i="2"/>
  <c r="G170" i="2"/>
  <c r="C170" i="2"/>
  <c r="L170" i="2" s="1"/>
  <c r="P169" i="2"/>
  <c r="O169" i="2"/>
  <c r="G169" i="2"/>
  <c r="C169" i="2"/>
  <c r="L169" i="2" s="1"/>
  <c r="N169" i="2" s="1"/>
  <c r="P168" i="2"/>
  <c r="O168" i="2"/>
  <c r="G168" i="2"/>
  <c r="C168" i="2"/>
  <c r="L168" i="2" s="1"/>
  <c r="V167" i="2"/>
  <c r="U167" i="2"/>
  <c r="P167" i="2"/>
  <c r="O167" i="2"/>
  <c r="G167" i="2"/>
  <c r="C167" i="2"/>
  <c r="L167" i="2" s="1"/>
  <c r="P166" i="2"/>
  <c r="O166" i="2"/>
  <c r="G166" i="2"/>
  <c r="C166" i="2"/>
  <c r="L166" i="2" s="1"/>
  <c r="P165" i="2"/>
  <c r="O165" i="2"/>
  <c r="G165" i="2"/>
  <c r="C165" i="2"/>
  <c r="L165" i="2" s="1"/>
  <c r="V164" i="2"/>
  <c r="U164" i="2"/>
  <c r="P164" i="2"/>
  <c r="O164" i="2"/>
  <c r="G164" i="2"/>
  <c r="C164" i="2"/>
  <c r="L164" i="2" s="1"/>
  <c r="P163" i="2"/>
  <c r="O163" i="2"/>
  <c r="G163" i="2"/>
  <c r="C163" i="2"/>
  <c r="L163" i="2" s="1"/>
  <c r="P162" i="2"/>
  <c r="O162" i="2"/>
  <c r="G162" i="2"/>
  <c r="C162" i="2"/>
  <c r="L162" i="2" s="1"/>
  <c r="V161" i="2"/>
  <c r="U161" i="2"/>
  <c r="P161" i="2"/>
  <c r="O161" i="2"/>
  <c r="G161" i="2"/>
  <c r="C161" i="2"/>
  <c r="L161" i="2" s="1"/>
  <c r="T155" i="2" s="1"/>
  <c r="P160" i="2"/>
  <c r="O160" i="2"/>
  <c r="G160" i="2"/>
  <c r="C160" i="2"/>
  <c r="L160" i="2" s="1"/>
  <c r="P159" i="2"/>
  <c r="O159" i="2"/>
  <c r="G159" i="2"/>
  <c r="C159" i="2"/>
  <c r="L159" i="2" s="1"/>
  <c r="M159" i="2" s="1"/>
  <c r="V158" i="2"/>
  <c r="U158" i="2"/>
  <c r="P158" i="2"/>
  <c r="O158" i="2"/>
  <c r="G158" i="2"/>
  <c r="C158" i="2"/>
  <c r="L158" i="2" s="1"/>
  <c r="P157" i="2"/>
  <c r="O157" i="2"/>
  <c r="G157" i="2"/>
  <c r="C157" i="2"/>
  <c r="L157" i="2" s="1"/>
  <c r="P156" i="2"/>
  <c r="O156" i="2"/>
  <c r="G156" i="2"/>
  <c r="C156" i="2"/>
  <c r="L156" i="2" s="1"/>
  <c r="V155" i="2"/>
  <c r="U155" i="2"/>
  <c r="P155" i="2"/>
  <c r="O155" i="2"/>
  <c r="G155" i="2"/>
  <c r="C155" i="2"/>
  <c r="L155" i="2" s="1"/>
  <c r="M156" i="2" s="1"/>
  <c r="P154" i="2"/>
  <c r="O154" i="2"/>
  <c r="G154" i="2"/>
  <c r="C154" i="2"/>
  <c r="L154" i="2" s="1"/>
  <c r="P153" i="2"/>
  <c r="O153" i="2"/>
  <c r="G153" i="2"/>
  <c r="C153" i="2"/>
  <c r="L153" i="2" s="1"/>
  <c r="N153" i="2" s="1"/>
  <c r="V152" i="2"/>
  <c r="U152" i="2"/>
  <c r="P152" i="2"/>
  <c r="O152" i="2"/>
  <c r="G152" i="2"/>
  <c r="C152" i="2"/>
  <c r="L152" i="2" s="1"/>
  <c r="P151" i="2"/>
  <c r="O151" i="2"/>
  <c r="G151" i="2"/>
  <c r="C151" i="2"/>
  <c r="L151" i="2" s="1"/>
  <c r="M151" i="2" s="1"/>
  <c r="P150" i="2"/>
  <c r="O150" i="2"/>
  <c r="G150" i="2"/>
  <c r="C150" i="2"/>
  <c r="L150" i="2" s="1"/>
  <c r="V149" i="2"/>
  <c r="U149" i="2"/>
  <c r="P149" i="2"/>
  <c r="O149" i="2"/>
  <c r="G149" i="2"/>
  <c r="C149" i="2"/>
  <c r="L149" i="2" s="1"/>
  <c r="P148" i="2"/>
  <c r="O148" i="2"/>
  <c r="G148" i="2"/>
  <c r="C148" i="2"/>
  <c r="L148" i="2" s="1"/>
  <c r="P147" i="2"/>
  <c r="O147" i="2"/>
  <c r="G147" i="2"/>
  <c r="C147" i="2"/>
  <c r="L147" i="2" s="1"/>
  <c r="V146" i="2"/>
  <c r="U146" i="2"/>
  <c r="P146" i="2"/>
  <c r="O146" i="2"/>
  <c r="G146" i="2"/>
  <c r="C146" i="2"/>
  <c r="L146" i="2" s="1"/>
  <c r="P145" i="2"/>
  <c r="O145" i="2"/>
  <c r="G145" i="2"/>
  <c r="C145" i="2"/>
  <c r="L145" i="2" s="1"/>
  <c r="N145" i="2" s="1"/>
  <c r="P144" i="2"/>
  <c r="O144" i="2"/>
  <c r="G144" i="2"/>
  <c r="C144" i="2"/>
  <c r="L144" i="2" s="1"/>
  <c r="V143" i="2"/>
  <c r="U143" i="2"/>
  <c r="P143" i="2"/>
  <c r="O143" i="2"/>
  <c r="G143" i="2"/>
  <c r="C143" i="2"/>
  <c r="L143" i="2" s="1"/>
  <c r="P142" i="2"/>
  <c r="O142" i="2"/>
  <c r="G142" i="2"/>
  <c r="C142" i="2"/>
  <c r="L142" i="2" s="1"/>
  <c r="N142" i="2" s="1"/>
  <c r="P141" i="2"/>
  <c r="O141" i="2"/>
  <c r="G141" i="2"/>
  <c r="C141" i="2"/>
  <c r="L141" i="2" s="1"/>
  <c r="V140" i="2"/>
  <c r="U140" i="2"/>
  <c r="T140" i="2"/>
  <c r="P140" i="2"/>
  <c r="O140" i="2"/>
  <c r="G140" i="2"/>
  <c r="C140" i="2"/>
  <c r="L140" i="2" s="1"/>
  <c r="P139" i="2"/>
  <c r="O139" i="2"/>
  <c r="G139" i="2"/>
  <c r="C139" i="2"/>
  <c r="L139" i="2" s="1"/>
  <c r="P138" i="2"/>
  <c r="O138" i="2"/>
  <c r="G138" i="2"/>
  <c r="C138" i="2"/>
  <c r="L138" i="2" s="1"/>
  <c r="M139" i="2" s="1"/>
  <c r="V137" i="2"/>
  <c r="U137" i="2"/>
  <c r="P137" i="2"/>
  <c r="O137" i="2"/>
  <c r="G137" i="2"/>
  <c r="C137" i="2"/>
  <c r="L137" i="2" s="1"/>
  <c r="P136" i="2"/>
  <c r="O136" i="2"/>
  <c r="G136" i="2"/>
  <c r="C136" i="2"/>
  <c r="L136" i="2" s="1"/>
  <c r="P135" i="2"/>
  <c r="O135" i="2"/>
  <c r="G135" i="2"/>
  <c r="C135" i="2"/>
  <c r="L135" i="2" s="1"/>
  <c r="V134" i="2"/>
  <c r="U134" i="2"/>
  <c r="P134" i="2"/>
  <c r="O134" i="2"/>
  <c r="G134" i="2"/>
  <c r="C134" i="2"/>
  <c r="L134" i="2" s="1"/>
  <c r="P133" i="2"/>
  <c r="O133" i="2"/>
  <c r="G133" i="2"/>
  <c r="C133" i="2"/>
  <c r="L133" i="2" s="1"/>
  <c r="P132" i="2"/>
  <c r="O132" i="2"/>
  <c r="G132" i="2"/>
  <c r="C132" i="2"/>
  <c r="L132" i="2" s="1"/>
  <c r="V131" i="2"/>
  <c r="U131" i="2"/>
  <c r="P131" i="2"/>
  <c r="O131" i="2"/>
  <c r="G131" i="2"/>
  <c r="C131" i="2"/>
  <c r="L131" i="2" s="1"/>
  <c r="S131" i="2" s="1"/>
  <c r="P130" i="2"/>
  <c r="O130" i="2"/>
  <c r="G130" i="2"/>
  <c r="C130" i="2"/>
  <c r="L130" i="2" s="1"/>
  <c r="N130" i="2" s="1"/>
  <c r="P129" i="2"/>
  <c r="O129" i="2"/>
  <c r="G129" i="2"/>
  <c r="C129" i="2"/>
  <c r="L129" i="2" s="1"/>
  <c r="V128" i="2"/>
  <c r="U128" i="2"/>
  <c r="P128" i="2"/>
  <c r="O128" i="2"/>
  <c r="G128" i="2"/>
  <c r="C128" i="2"/>
  <c r="L128" i="2" s="1"/>
  <c r="P127" i="2"/>
  <c r="O127" i="2"/>
  <c r="G127" i="2"/>
  <c r="C127" i="2"/>
  <c r="L127" i="2" s="1"/>
  <c r="P126" i="2"/>
  <c r="O126" i="2"/>
  <c r="G126" i="2"/>
  <c r="C126" i="2"/>
  <c r="L126" i="2" s="1"/>
  <c r="V125" i="2"/>
  <c r="U125" i="2"/>
  <c r="P125" i="2"/>
  <c r="O125" i="2"/>
  <c r="G125" i="2"/>
  <c r="C125" i="2"/>
  <c r="L125" i="2" s="1"/>
  <c r="P124" i="2"/>
  <c r="O124" i="2"/>
  <c r="G124" i="2"/>
  <c r="C124" i="2"/>
  <c r="L124" i="2" s="1"/>
  <c r="P123" i="2"/>
  <c r="O123" i="2"/>
  <c r="G123" i="2"/>
  <c r="C123" i="2"/>
  <c r="L123" i="2" s="1"/>
  <c r="V122" i="2"/>
  <c r="U122" i="2"/>
  <c r="P122" i="2"/>
  <c r="O122" i="2"/>
  <c r="G122" i="2"/>
  <c r="C122" i="2"/>
  <c r="L122" i="2" s="1"/>
  <c r="P121" i="2"/>
  <c r="O121" i="2"/>
  <c r="G121" i="2"/>
  <c r="C121" i="2"/>
  <c r="L121" i="2" s="1"/>
  <c r="P120" i="2"/>
  <c r="O120" i="2"/>
  <c r="G120" i="2"/>
  <c r="C120" i="2"/>
  <c r="L120" i="2" s="1"/>
  <c r="V119" i="2"/>
  <c r="U119" i="2"/>
  <c r="P119" i="2"/>
  <c r="O119" i="2"/>
  <c r="G119" i="2"/>
  <c r="C119" i="2"/>
  <c r="L119" i="2" s="1"/>
  <c r="P118" i="2"/>
  <c r="O118" i="2"/>
  <c r="G118" i="2"/>
  <c r="C118" i="2"/>
  <c r="L118" i="2" s="1"/>
  <c r="M119" i="2" s="1"/>
  <c r="P117" i="2"/>
  <c r="O117" i="2"/>
  <c r="G117" i="2"/>
  <c r="C117" i="2"/>
  <c r="L117" i="2" s="1"/>
  <c r="V116" i="2"/>
  <c r="U116" i="2"/>
  <c r="P116" i="2"/>
  <c r="O116" i="2"/>
  <c r="G116" i="2"/>
  <c r="C116" i="2"/>
  <c r="L116" i="2" s="1"/>
  <c r="M116" i="2" s="1"/>
  <c r="P115" i="2"/>
  <c r="O115" i="2"/>
  <c r="G115" i="2"/>
  <c r="C115" i="2"/>
  <c r="L115" i="2" s="1"/>
  <c r="P114" i="2"/>
  <c r="O114" i="2"/>
  <c r="G114" i="2"/>
  <c r="C114" i="2"/>
  <c r="L114" i="2" s="1"/>
  <c r="V113" i="2"/>
  <c r="U113" i="2"/>
  <c r="P113" i="2"/>
  <c r="O113" i="2"/>
  <c r="G113" i="2"/>
  <c r="C113" i="2"/>
  <c r="L113" i="2" s="1"/>
  <c r="G112" i="2"/>
  <c r="P111" i="2"/>
  <c r="O111" i="2"/>
  <c r="L111" i="2"/>
  <c r="J111" i="2"/>
  <c r="G111" i="2"/>
  <c r="P110" i="2"/>
  <c r="O110" i="2"/>
  <c r="L110" i="2"/>
  <c r="J110" i="2"/>
  <c r="G110" i="2"/>
  <c r="V109" i="2"/>
  <c r="U109" i="2"/>
  <c r="T109" i="2"/>
  <c r="P109" i="2"/>
  <c r="O109" i="2"/>
  <c r="L109" i="2"/>
  <c r="N109" i="2" s="1"/>
  <c r="J109" i="2"/>
  <c r="G109" i="2"/>
  <c r="P108" i="2"/>
  <c r="O108" i="2"/>
  <c r="L108" i="2"/>
  <c r="J108" i="2"/>
  <c r="G108" i="2"/>
  <c r="P107" i="2"/>
  <c r="O107" i="2"/>
  <c r="L107" i="2"/>
  <c r="J107" i="2"/>
  <c r="G107" i="2"/>
  <c r="V106" i="2"/>
  <c r="U106" i="2"/>
  <c r="P106" i="2"/>
  <c r="O106" i="2"/>
  <c r="L106" i="2"/>
  <c r="M106" i="2" s="1"/>
  <c r="J106" i="2"/>
  <c r="G106" i="2"/>
  <c r="P105" i="2"/>
  <c r="O105" i="2"/>
  <c r="L105" i="2"/>
  <c r="N104" i="2" s="1"/>
  <c r="J105" i="2"/>
  <c r="J211" i="2" s="1"/>
  <c r="G105" i="2"/>
  <c r="P104" i="2"/>
  <c r="O104" i="2"/>
  <c r="L104" i="2"/>
  <c r="J104" i="2"/>
  <c r="J210" i="2" s="1"/>
  <c r="G104" i="2"/>
  <c r="V103" i="2"/>
  <c r="U103" i="2"/>
  <c r="P103" i="2"/>
  <c r="O103" i="2"/>
  <c r="L103" i="2"/>
  <c r="J103" i="2"/>
  <c r="J209" i="2" s="1"/>
  <c r="G103" i="2"/>
  <c r="P102" i="2"/>
  <c r="O102" i="2"/>
  <c r="L102" i="2"/>
  <c r="J102" i="2"/>
  <c r="J208" i="2" s="1"/>
  <c r="G102" i="2"/>
  <c r="P101" i="2"/>
  <c r="O101" i="2"/>
  <c r="L101" i="2"/>
  <c r="M101" i="2" s="1"/>
  <c r="J101" i="2"/>
  <c r="J207" i="2" s="1"/>
  <c r="G101" i="2"/>
  <c r="V100" i="2"/>
  <c r="U100" i="2"/>
  <c r="P100" i="2"/>
  <c r="O100" i="2"/>
  <c r="L100" i="2"/>
  <c r="J100" i="2"/>
  <c r="J206" i="2" s="1"/>
  <c r="G100" i="2"/>
  <c r="P99" i="2"/>
  <c r="O99" i="2"/>
  <c r="L99" i="2"/>
  <c r="J99" i="2"/>
  <c r="J205" i="2" s="1"/>
  <c r="G99" i="2"/>
  <c r="P98" i="2"/>
  <c r="O98" i="2"/>
  <c r="L98" i="2"/>
  <c r="J98" i="2"/>
  <c r="J204" i="2" s="1"/>
  <c r="G98" i="2"/>
  <c r="V97" i="2"/>
  <c r="U97" i="2"/>
  <c r="P97" i="2"/>
  <c r="O97" i="2"/>
  <c r="L97" i="2"/>
  <c r="S97" i="2" s="1"/>
  <c r="J97" i="2"/>
  <c r="J203" i="2" s="1"/>
  <c r="G97" i="2"/>
  <c r="P96" i="2"/>
  <c r="O96" i="2"/>
  <c r="L96" i="2"/>
  <c r="J96" i="2"/>
  <c r="J202" i="2" s="1"/>
  <c r="G96" i="2"/>
  <c r="P95" i="2"/>
  <c r="O95" i="2"/>
  <c r="L95" i="2"/>
  <c r="J95" i="2"/>
  <c r="J201" i="2" s="1"/>
  <c r="G95" i="2"/>
  <c r="V94" i="2"/>
  <c r="U94" i="2"/>
  <c r="P94" i="2"/>
  <c r="O94" i="2"/>
  <c r="L94" i="2"/>
  <c r="J94" i="2"/>
  <c r="J200" i="2" s="1"/>
  <c r="G94" i="2"/>
  <c r="P93" i="2"/>
  <c r="O93" i="2"/>
  <c r="L93" i="2"/>
  <c r="J93" i="2"/>
  <c r="J199" i="2" s="1"/>
  <c r="G93" i="2"/>
  <c r="P92" i="2"/>
  <c r="O92" i="2"/>
  <c r="L92" i="2"/>
  <c r="J92" i="2"/>
  <c r="J198" i="2" s="1"/>
  <c r="G92" i="2"/>
  <c r="V91" i="2"/>
  <c r="U91" i="2"/>
  <c r="P91" i="2"/>
  <c r="O91" i="2"/>
  <c r="L91" i="2"/>
  <c r="J91" i="2"/>
  <c r="J197" i="2" s="1"/>
  <c r="G91" i="2"/>
  <c r="P90" i="2"/>
  <c r="O90" i="2"/>
  <c r="L90" i="2"/>
  <c r="M90" i="2" s="1"/>
  <c r="J90" i="2"/>
  <c r="J196" i="2" s="1"/>
  <c r="G90" i="2"/>
  <c r="P89" i="2"/>
  <c r="O89" i="2"/>
  <c r="L89" i="2"/>
  <c r="J89" i="2"/>
  <c r="J195" i="2" s="1"/>
  <c r="G89" i="2"/>
  <c r="V88" i="2"/>
  <c r="U88" i="2"/>
  <c r="P88" i="2"/>
  <c r="O88" i="2"/>
  <c r="L88" i="2"/>
  <c r="J88" i="2"/>
  <c r="J194" i="2" s="1"/>
  <c r="G88" i="2"/>
  <c r="P87" i="2"/>
  <c r="O87" i="2"/>
  <c r="L87" i="2"/>
  <c r="J87" i="2"/>
  <c r="J193" i="2" s="1"/>
  <c r="G87" i="2"/>
  <c r="P86" i="2"/>
  <c r="O86" i="2"/>
  <c r="L86" i="2"/>
  <c r="M86" i="2" s="1"/>
  <c r="J86" i="2"/>
  <c r="J192" i="2" s="1"/>
  <c r="G86" i="2"/>
  <c r="V85" i="2"/>
  <c r="U85" i="2"/>
  <c r="P85" i="2"/>
  <c r="O85" i="2"/>
  <c r="L85" i="2"/>
  <c r="N85" i="2" s="1"/>
  <c r="J85" i="2"/>
  <c r="J191" i="2" s="1"/>
  <c r="G85" i="2"/>
  <c r="P84" i="2"/>
  <c r="O84" i="2"/>
  <c r="L84" i="2"/>
  <c r="N83" i="2" s="1"/>
  <c r="J84" i="2"/>
  <c r="J190" i="2" s="1"/>
  <c r="G84" i="2"/>
  <c r="P83" i="2"/>
  <c r="O83" i="2"/>
  <c r="L83" i="2"/>
  <c r="J83" i="2"/>
  <c r="J189" i="2" s="1"/>
  <c r="G83" i="2"/>
  <c r="V82" i="2"/>
  <c r="U82" i="2"/>
  <c r="P82" i="2"/>
  <c r="O82" i="2"/>
  <c r="L82" i="2"/>
  <c r="T79" i="2" s="1"/>
  <c r="J82" i="2"/>
  <c r="J188" i="2" s="1"/>
  <c r="G82" i="2"/>
  <c r="P81" i="2"/>
  <c r="O81" i="2"/>
  <c r="L81" i="2"/>
  <c r="J81" i="2"/>
  <c r="J187" i="2" s="1"/>
  <c r="G81" i="2"/>
  <c r="P80" i="2"/>
  <c r="O80" i="2"/>
  <c r="L80" i="2"/>
  <c r="J80" i="2"/>
  <c r="J186" i="2" s="1"/>
  <c r="G80" i="2"/>
  <c r="V79" i="2"/>
  <c r="U79" i="2"/>
  <c r="P79" i="2"/>
  <c r="O79" i="2"/>
  <c r="L79" i="2"/>
  <c r="J79" i="2"/>
  <c r="J185" i="2" s="1"/>
  <c r="G79" i="2"/>
  <c r="P78" i="2"/>
  <c r="O78" i="2"/>
  <c r="L78" i="2"/>
  <c r="J78" i="2"/>
  <c r="J184" i="2" s="1"/>
  <c r="G78" i="2"/>
  <c r="P77" i="2"/>
  <c r="O77" i="2"/>
  <c r="L77" i="2"/>
  <c r="J77" i="2"/>
  <c r="J183" i="2" s="1"/>
  <c r="G77" i="2"/>
  <c r="V76" i="2"/>
  <c r="U76" i="2"/>
  <c r="P76" i="2"/>
  <c r="O76" i="2"/>
  <c r="L76" i="2"/>
  <c r="J76" i="2"/>
  <c r="J182" i="2" s="1"/>
  <c r="G76" i="2"/>
  <c r="P75" i="2"/>
  <c r="O75" i="2"/>
  <c r="L75" i="2"/>
  <c r="J75" i="2"/>
  <c r="J181" i="2" s="1"/>
  <c r="G75" i="2"/>
  <c r="P74" i="2"/>
  <c r="O74" i="2"/>
  <c r="L74" i="2"/>
  <c r="J74" i="2"/>
  <c r="J180" i="2" s="1"/>
  <c r="G74" i="2"/>
  <c r="V73" i="2"/>
  <c r="U73" i="2"/>
  <c r="P73" i="2"/>
  <c r="O73" i="2"/>
  <c r="L73" i="2"/>
  <c r="J73" i="2"/>
  <c r="J179" i="2" s="1"/>
  <c r="G73" i="2"/>
  <c r="P72" i="2"/>
  <c r="O72" i="2"/>
  <c r="L72" i="2"/>
  <c r="J72" i="2"/>
  <c r="J178" i="2" s="1"/>
  <c r="G72" i="2"/>
  <c r="P71" i="2"/>
  <c r="O71" i="2"/>
  <c r="L71" i="2"/>
  <c r="J71" i="2"/>
  <c r="J177" i="2" s="1"/>
  <c r="G71" i="2"/>
  <c r="V70" i="2"/>
  <c r="U70" i="2"/>
  <c r="P70" i="2"/>
  <c r="O70" i="2"/>
  <c r="L70" i="2"/>
  <c r="J70" i="2"/>
  <c r="J176" i="2" s="1"/>
  <c r="G70" i="2"/>
  <c r="P69" i="2"/>
  <c r="O69" i="2"/>
  <c r="L69" i="2"/>
  <c r="J69" i="2"/>
  <c r="J175" i="2" s="1"/>
  <c r="G69" i="2"/>
  <c r="P68" i="2"/>
  <c r="O68" i="2"/>
  <c r="L68" i="2"/>
  <c r="J68" i="2"/>
  <c r="J174" i="2" s="1"/>
  <c r="G68" i="2"/>
  <c r="V67" i="2"/>
  <c r="U67" i="2"/>
  <c r="S67" i="2"/>
  <c r="P67" i="2"/>
  <c r="O67" i="2"/>
  <c r="L67" i="2"/>
  <c r="J67" i="2"/>
  <c r="J173" i="2" s="1"/>
  <c r="G67" i="2"/>
  <c r="P66" i="2"/>
  <c r="O66" i="2"/>
  <c r="N66" i="2"/>
  <c r="L66" i="2"/>
  <c r="J66" i="2"/>
  <c r="J172" i="2" s="1"/>
  <c r="G66" i="2"/>
  <c r="P65" i="2"/>
  <c r="O65" i="2"/>
  <c r="L65" i="2"/>
  <c r="J65" i="2"/>
  <c r="J171" i="2" s="1"/>
  <c r="G65" i="2"/>
  <c r="V64" i="2"/>
  <c r="U64" i="2"/>
  <c r="P64" i="2"/>
  <c r="O64" i="2"/>
  <c r="L64" i="2"/>
  <c r="J64" i="2"/>
  <c r="J170" i="2" s="1"/>
  <c r="G64" i="2"/>
  <c r="P63" i="2"/>
  <c r="O63" i="2"/>
  <c r="L63" i="2"/>
  <c r="J63" i="2"/>
  <c r="J169" i="2" s="1"/>
  <c r="G63" i="2"/>
  <c r="P62" i="2"/>
  <c r="O62" i="2"/>
  <c r="L62" i="2"/>
  <c r="J62" i="2"/>
  <c r="J168" i="2" s="1"/>
  <c r="G62" i="2"/>
  <c r="V61" i="2"/>
  <c r="U61" i="2"/>
  <c r="P61" i="2"/>
  <c r="O61" i="2"/>
  <c r="L61" i="2"/>
  <c r="J61" i="2"/>
  <c r="J167" i="2" s="1"/>
  <c r="G61" i="2"/>
  <c r="P60" i="2"/>
  <c r="O60" i="2"/>
  <c r="L60" i="2"/>
  <c r="J60" i="2"/>
  <c r="J166" i="2" s="1"/>
  <c r="G60" i="2"/>
  <c r="P59" i="2"/>
  <c r="O59" i="2"/>
  <c r="N59" i="2"/>
  <c r="L59" i="2"/>
  <c r="J59" i="2"/>
  <c r="J165" i="2" s="1"/>
  <c r="G59" i="2"/>
  <c r="V58" i="2"/>
  <c r="U58" i="2"/>
  <c r="P58" i="2"/>
  <c r="O58" i="2"/>
  <c r="L58" i="2"/>
  <c r="J58" i="2"/>
  <c r="J164" i="2" s="1"/>
  <c r="G58" i="2"/>
  <c r="P57" i="2"/>
  <c r="O57" i="2"/>
  <c r="L57" i="2"/>
  <c r="J57" i="2"/>
  <c r="J163" i="2" s="1"/>
  <c r="G57" i="2"/>
  <c r="P56" i="2"/>
  <c r="O56" i="2"/>
  <c r="L56" i="2"/>
  <c r="J56" i="2"/>
  <c r="J162" i="2" s="1"/>
  <c r="G56" i="2"/>
  <c r="V55" i="2"/>
  <c r="U55" i="2"/>
  <c r="P55" i="2"/>
  <c r="O55" i="2"/>
  <c r="L55" i="2"/>
  <c r="M55" i="2" s="1"/>
  <c r="J55" i="2"/>
  <c r="J161" i="2" s="1"/>
  <c r="G55" i="2"/>
  <c r="P54" i="2"/>
  <c r="O54" i="2"/>
  <c r="L54" i="2"/>
  <c r="J54" i="2"/>
  <c r="J160" i="2" s="1"/>
  <c r="G54" i="2"/>
  <c r="P53" i="2"/>
  <c r="O53" i="2"/>
  <c r="L53" i="2"/>
  <c r="J53" i="2"/>
  <c r="J159" i="2" s="1"/>
  <c r="G53" i="2"/>
  <c r="V52" i="2"/>
  <c r="U52" i="2"/>
  <c r="P52" i="2"/>
  <c r="O52" i="2"/>
  <c r="L52" i="2"/>
  <c r="J52" i="2"/>
  <c r="J158" i="2" s="1"/>
  <c r="G52" i="2"/>
  <c r="P51" i="2"/>
  <c r="O51" i="2"/>
  <c r="L51" i="2"/>
  <c r="J51" i="2"/>
  <c r="J157" i="2" s="1"/>
  <c r="G51" i="2"/>
  <c r="P50" i="2"/>
  <c r="O50" i="2"/>
  <c r="L50" i="2"/>
  <c r="J50" i="2"/>
  <c r="J156" i="2" s="1"/>
  <c r="G50" i="2"/>
  <c r="V49" i="2"/>
  <c r="U49" i="2"/>
  <c r="P49" i="2"/>
  <c r="O49" i="2"/>
  <c r="L49" i="2"/>
  <c r="S49" i="2" s="1"/>
  <c r="J49" i="2"/>
  <c r="J155" i="2" s="1"/>
  <c r="G49" i="2"/>
  <c r="P48" i="2"/>
  <c r="O48" i="2"/>
  <c r="L48" i="2"/>
  <c r="M48" i="2" s="1"/>
  <c r="J48" i="2"/>
  <c r="J154" i="2" s="1"/>
  <c r="G48" i="2"/>
  <c r="P47" i="2"/>
  <c r="O47" i="2"/>
  <c r="L47" i="2"/>
  <c r="J47" i="2"/>
  <c r="J153" i="2" s="1"/>
  <c r="G47" i="2"/>
  <c r="V46" i="2"/>
  <c r="U46" i="2"/>
  <c r="P46" i="2"/>
  <c r="O46" i="2"/>
  <c r="L46" i="2"/>
  <c r="T43" i="2" s="1"/>
  <c r="J46" i="2"/>
  <c r="J152" i="2" s="1"/>
  <c r="G46" i="2"/>
  <c r="P45" i="2"/>
  <c r="O45" i="2"/>
  <c r="L45" i="2"/>
  <c r="J45" i="2"/>
  <c r="J151" i="2" s="1"/>
  <c r="G45" i="2"/>
  <c r="P44" i="2"/>
  <c r="O44" i="2"/>
  <c r="L44" i="2"/>
  <c r="J44" i="2"/>
  <c r="J150" i="2" s="1"/>
  <c r="G44" i="2"/>
  <c r="V43" i="2"/>
  <c r="U43" i="2"/>
  <c r="P43" i="2"/>
  <c r="O43" i="2"/>
  <c r="L43" i="2"/>
  <c r="J43" i="2"/>
  <c r="J149" i="2" s="1"/>
  <c r="G43" i="2"/>
  <c r="P42" i="2"/>
  <c r="O42" i="2"/>
  <c r="L42" i="2"/>
  <c r="J42" i="2"/>
  <c r="J148" i="2" s="1"/>
  <c r="G42" i="2"/>
  <c r="P41" i="2"/>
  <c r="O41" i="2"/>
  <c r="L41" i="2"/>
  <c r="J41" i="2"/>
  <c r="J147" i="2" s="1"/>
  <c r="G41" i="2"/>
  <c r="V40" i="2"/>
  <c r="U40" i="2"/>
  <c r="P40" i="2"/>
  <c r="O40" i="2"/>
  <c r="L40" i="2"/>
  <c r="J40" i="2"/>
  <c r="J146" i="2" s="1"/>
  <c r="G40" i="2"/>
  <c r="P39" i="2"/>
  <c r="O39" i="2"/>
  <c r="L39" i="2"/>
  <c r="J39" i="2"/>
  <c r="J145" i="2" s="1"/>
  <c r="G39" i="2"/>
  <c r="P38" i="2"/>
  <c r="O38" i="2"/>
  <c r="L38" i="2"/>
  <c r="M38" i="2" s="1"/>
  <c r="J38" i="2"/>
  <c r="J144" i="2" s="1"/>
  <c r="G38" i="2"/>
  <c r="V37" i="2"/>
  <c r="U37" i="2"/>
  <c r="P37" i="2"/>
  <c r="O37" i="2"/>
  <c r="L37" i="2"/>
  <c r="N37" i="2" s="1"/>
  <c r="J37" i="2"/>
  <c r="J143" i="2" s="1"/>
  <c r="G37" i="2"/>
  <c r="P36" i="2"/>
  <c r="O36" i="2"/>
  <c r="L36" i="2"/>
  <c r="J36" i="2"/>
  <c r="J142" i="2" s="1"/>
  <c r="G36" i="2"/>
  <c r="P35" i="2"/>
  <c r="O35" i="2"/>
  <c r="L35" i="2"/>
  <c r="J35" i="2"/>
  <c r="J141" i="2" s="1"/>
  <c r="G35" i="2"/>
  <c r="V34" i="2"/>
  <c r="U34" i="2"/>
  <c r="P34" i="2"/>
  <c r="O34" i="2"/>
  <c r="L34" i="2"/>
  <c r="J34" i="2"/>
  <c r="J140" i="2" s="1"/>
  <c r="G34" i="2"/>
  <c r="P33" i="2"/>
  <c r="O33" i="2"/>
  <c r="L33" i="2"/>
  <c r="N32" i="2" s="1"/>
  <c r="J33" i="2"/>
  <c r="J139" i="2" s="1"/>
  <c r="G33" i="2"/>
  <c r="P32" i="2"/>
  <c r="O32" i="2"/>
  <c r="L32" i="2"/>
  <c r="J32" i="2"/>
  <c r="J138" i="2" s="1"/>
  <c r="G32" i="2"/>
  <c r="V31" i="2"/>
  <c r="U31" i="2"/>
  <c r="P31" i="2"/>
  <c r="O31" i="2"/>
  <c r="L31" i="2"/>
  <c r="M31" i="2" s="1"/>
  <c r="J31" i="2"/>
  <c r="J137" i="2" s="1"/>
  <c r="G31" i="2"/>
  <c r="P30" i="2"/>
  <c r="O30" i="2"/>
  <c r="L30" i="2"/>
  <c r="J30" i="2"/>
  <c r="J136" i="2" s="1"/>
  <c r="G30" i="2"/>
  <c r="P29" i="2"/>
  <c r="O29" i="2"/>
  <c r="L29" i="2"/>
  <c r="J29" i="2"/>
  <c r="J135" i="2" s="1"/>
  <c r="G29" i="2"/>
  <c r="V28" i="2"/>
  <c r="U28" i="2"/>
  <c r="P28" i="2"/>
  <c r="O28" i="2"/>
  <c r="L28" i="2"/>
  <c r="J28" i="2"/>
  <c r="J134" i="2" s="1"/>
  <c r="G28" i="2"/>
  <c r="P27" i="2"/>
  <c r="O27" i="2"/>
  <c r="L27" i="2"/>
  <c r="J27" i="2"/>
  <c r="J133" i="2" s="1"/>
  <c r="G27" i="2"/>
  <c r="P26" i="2"/>
  <c r="O26" i="2"/>
  <c r="L26" i="2"/>
  <c r="J26" i="2"/>
  <c r="J132" i="2" s="1"/>
  <c r="G26" i="2"/>
  <c r="V25" i="2"/>
  <c r="U25" i="2"/>
  <c r="P25" i="2"/>
  <c r="O25" i="2"/>
  <c r="L25" i="2"/>
  <c r="J25" i="2"/>
  <c r="J131" i="2" s="1"/>
  <c r="G25" i="2"/>
  <c r="P24" i="2"/>
  <c r="O24" i="2"/>
  <c r="L24" i="2"/>
  <c r="J24" i="2"/>
  <c r="J130" i="2" s="1"/>
  <c r="G24" i="2"/>
  <c r="P23" i="2"/>
  <c r="O23" i="2"/>
  <c r="L23" i="2"/>
  <c r="J23" i="2"/>
  <c r="J129" i="2" s="1"/>
  <c r="G23" i="2"/>
  <c r="V22" i="2"/>
  <c r="U22" i="2"/>
  <c r="P22" i="2"/>
  <c r="O22" i="2"/>
  <c r="L22" i="2"/>
  <c r="J22" i="2"/>
  <c r="J128" i="2" s="1"/>
  <c r="G22" i="2"/>
  <c r="P21" i="2"/>
  <c r="O21" i="2"/>
  <c r="L21" i="2"/>
  <c r="N20" i="2" s="1"/>
  <c r="J21" i="2"/>
  <c r="J127" i="2" s="1"/>
  <c r="G21" i="2"/>
  <c r="P20" i="2"/>
  <c r="O20" i="2"/>
  <c r="L20" i="2"/>
  <c r="J20" i="2"/>
  <c r="J126" i="2" s="1"/>
  <c r="G20" i="2"/>
  <c r="V19" i="2"/>
  <c r="U19" i="2"/>
  <c r="P19" i="2"/>
  <c r="O19" i="2"/>
  <c r="L19" i="2"/>
  <c r="J19" i="2"/>
  <c r="J125" i="2" s="1"/>
  <c r="G19" i="2"/>
  <c r="P18" i="2"/>
  <c r="O18" i="2"/>
  <c r="L18" i="2"/>
  <c r="J18" i="2"/>
  <c r="J124" i="2" s="1"/>
  <c r="G18" i="2"/>
  <c r="P17" i="2"/>
  <c r="O17" i="2"/>
  <c r="L17" i="2"/>
  <c r="J17" i="2"/>
  <c r="J123" i="2" s="1"/>
  <c r="G17" i="2"/>
  <c r="V16" i="2"/>
  <c r="U16" i="2"/>
  <c r="P16" i="2"/>
  <c r="O16" i="2"/>
  <c r="L16" i="2"/>
  <c r="J16" i="2"/>
  <c r="J122" i="2" s="1"/>
  <c r="G16" i="2"/>
  <c r="P15" i="2"/>
  <c r="O15" i="2"/>
  <c r="L15" i="2"/>
  <c r="N14" i="2" s="1"/>
  <c r="J15" i="2"/>
  <c r="J121" i="2" s="1"/>
  <c r="G15" i="2"/>
  <c r="P14" i="2"/>
  <c r="O14" i="2"/>
  <c r="L14" i="2"/>
  <c r="J14" i="2"/>
  <c r="J120" i="2" s="1"/>
  <c r="G14" i="2"/>
  <c r="V13" i="2"/>
  <c r="U13" i="2"/>
  <c r="P13" i="2"/>
  <c r="O13" i="2"/>
  <c r="L13" i="2"/>
  <c r="M13" i="2" s="1"/>
  <c r="J13" i="2"/>
  <c r="J119" i="2" s="1"/>
  <c r="G13" i="2"/>
  <c r="P12" i="2"/>
  <c r="O12" i="2"/>
  <c r="L12" i="2"/>
  <c r="J12" i="2"/>
  <c r="J118" i="2" s="1"/>
  <c r="G12" i="2"/>
  <c r="P11" i="2"/>
  <c r="O11" i="2"/>
  <c r="L11" i="2"/>
  <c r="J11" i="2"/>
  <c r="J117" i="2" s="1"/>
  <c r="G11" i="2"/>
  <c r="V10" i="2"/>
  <c r="U10" i="2"/>
  <c r="P10" i="2"/>
  <c r="O10" i="2"/>
  <c r="L10" i="2"/>
  <c r="J10" i="2"/>
  <c r="J116" i="2" s="1"/>
  <c r="G10" i="2"/>
  <c r="P9" i="2"/>
  <c r="O9" i="2"/>
  <c r="L9" i="2"/>
  <c r="J9" i="2"/>
  <c r="J115" i="2" s="1"/>
  <c r="G9" i="2"/>
  <c r="P8" i="2"/>
  <c r="O8" i="2"/>
  <c r="L8" i="2"/>
  <c r="J8" i="2"/>
  <c r="J114" i="2" s="1"/>
  <c r="G8" i="2"/>
  <c r="V7" i="2"/>
  <c r="U7" i="2"/>
  <c r="P7" i="2"/>
  <c r="O7" i="2"/>
  <c r="L7" i="2"/>
  <c r="J7" i="2"/>
  <c r="J113" i="2" s="1"/>
  <c r="G7" i="2"/>
  <c r="P6" i="2"/>
  <c r="O6" i="2"/>
  <c r="L6" i="2"/>
  <c r="J6" i="2"/>
  <c r="J112" i="2" s="1"/>
  <c r="G6" i="2"/>
  <c r="P5" i="2"/>
  <c r="O5" i="2"/>
  <c r="L5" i="2"/>
  <c r="M5" i="2" s="1"/>
  <c r="J5" i="2"/>
  <c r="G5" i="2"/>
  <c r="N35" i="2" l="1"/>
  <c r="M42" i="2"/>
  <c r="M53" i="2"/>
  <c r="M62" i="2"/>
  <c r="S73" i="2"/>
  <c r="N90" i="2"/>
  <c r="N128" i="2"/>
  <c r="M131" i="2"/>
  <c r="N135" i="2"/>
  <c r="T152" i="2"/>
  <c r="N16" i="2"/>
  <c r="N42" i="2"/>
  <c r="M61" i="2"/>
  <c r="T91" i="2"/>
  <c r="M96" i="2"/>
  <c r="M103" i="2"/>
  <c r="N140" i="2"/>
  <c r="T173" i="2"/>
  <c r="M187" i="2"/>
  <c r="M195" i="2"/>
  <c r="M132" i="2"/>
  <c r="M127" i="2"/>
  <c r="M10" i="2"/>
  <c r="N21" i="2"/>
  <c r="M26" i="2"/>
  <c r="N34" i="2"/>
  <c r="T55" i="2"/>
  <c r="M66" i="2"/>
  <c r="T67" i="2"/>
  <c r="W67" i="2" s="1"/>
  <c r="M72" i="2"/>
  <c r="M79" i="2"/>
  <c r="M85" i="2"/>
  <c r="S91" i="2"/>
  <c r="W91" i="2" s="1"/>
  <c r="N97" i="2"/>
  <c r="M105" i="2"/>
  <c r="M117" i="2"/>
  <c r="N139" i="2"/>
  <c r="Q139" i="2" s="1"/>
  <c r="N147" i="2"/>
  <c r="M184" i="2"/>
  <c r="M74" i="2"/>
  <c r="S116" i="2"/>
  <c r="N123" i="2"/>
  <c r="N162" i="2"/>
  <c r="N194" i="2"/>
  <c r="M36" i="2"/>
  <c r="M8" i="2"/>
  <c r="N36" i="2"/>
  <c r="S43" i="2"/>
  <c r="W43" i="2" s="1"/>
  <c r="N49" i="2"/>
  <c r="N61" i="2"/>
  <c r="Q61" i="2" s="1"/>
  <c r="M77" i="2"/>
  <c r="T128" i="2"/>
  <c r="N143" i="2"/>
  <c r="N179" i="2"/>
  <c r="M180" i="2"/>
  <c r="T119" i="2"/>
  <c r="N15" i="2"/>
  <c r="S19" i="2"/>
  <c r="M25" i="2"/>
  <c r="M27" i="2"/>
  <c r="N38" i="2"/>
  <c r="M43" i="2"/>
  <c r="M44" i="2"/>
  <c r="N48" i="2"/>
  <c r="Q48" i="2" s="1"/>
  <c r="N53" i="2"/>
  <c r="N55" i="2"/>
  <c r="M57" i="2"/>
  <c r="M60" i="2"/>
  <c r="N62" i="2"/>
  <c r="M67" i="2"/>
  <c r="M68" i="2"/>
  <c r="N72" i="2"/>
  <c r="N77" i="2"/>
  <c r="N79" i="2"/>
  <c r="M81" i="2"/>
  <c r="M84" i="2"/>
  <c r="Q85" i="2"/>
  <c r="N86" i="2"/>
  <c r="Q86" i="2" s="1"/>
  <c r="M91" i="2"/>
  <c r="M92" i="2"/>
  <c r="N96" i="2"/>
  <c r="N101" i="2"/>
  <c r="N103" i="2"/>
  <c r="Q103" i="2" s="1"/>
  <c r="T103" i="2"/>
  <c r="N134" i="2"/>
  <c r="M140" i="2"/>
  <c r="S140" i="2"/>
  <c r="W140" i="2" s="1"/>
  <c r="N155" i="2"/>
  <c r="M163" i="2"/>
  <c r="N183" i="2"/>
  <c r="N207" i="2"/>
  <c r="S103" i="2"/>
  <c r="W103" i="2" s="1"/>
  <c r="S119" i="2"/>
  <c r="N5" i="2"/>
  <c r="Q5" i="2" s="1"/>
  <c r="N8" i="2"/>
  <c r="Q8" i="2" s="1"/>
  <c r="N10" i="2"/>
  <c r="M19" i="2"/>
  <c r="M20" i="2"/>
  <c r="Q20" i="2" s="1"/>
  <c r="M32" i="2"/>
  <c r="Q32" i="2" s="1"/>
  <c r="N41" i="2"/>
  <c r="N44" i="2"/>
  <c r="M47" i="2"/>
  <c r="Q47" i="2" s="1"/>
  <c r="M49" i="2"/>
  <c r="T49" i="2"/>
  <c r="W49" i="2" s="1"/>
  <c r="M54" i="2"/>
  <c r="M56" i="2"/>
  <c r="N60" i="2"/>
  <c r="S61" i="2"/>
  <c r="N65" i="2"/>
  <c r="N68" i="2"/>
  <c r="M71" i="2"/>
  <c r="Q72" i="2"/>
  <c r="M73" i="2"/>
  <c r="T73" i="2"/>
  <c r="W73" i="2" s="1"/>
  <c r="M78" i="2"/>
  <c r="M80" i="2"/>
  <c r="N84" i="2"/>
  <c r="Q84" i="2" s="1"/>
  <c r="S85" i="2"/>
  <c r="N89" i="2"/>
  <c r="N92" i="2"/>
  <c r="M95" i="2"/>
  <c r="Q95" i="2" s="1"/>
  <c r="Q96" i="2"/>
  <c r="M97" i="2"/>
  <c r="T97" i="2"/>
  <c r="W97" i="2" s="1"/>
  <c r="M102" i="2"/>
  <c r="Q102" i="2" s="1"/>
  <c r="M125" i="2"/>
  <c r="N131" i="2"/>
  <c r="M135" i="2"/>
  <c r="M144" i="2"/>
  <c r="Q38" i="2"/>
  <c r="Q62" i="2"/>
  <c r="M14" i="2"/>
  <c r="N22" i="2"/>
  <c r="M37" i="2"/>
  <c r="Q37" i="2" s="1"/>
  <c r="N47" i="2"/>
  <c r="N54" i="2"/>
  <c r="N71" i="2"/>
  <c r="Q71" i="2" s="1"/>
  <c r="N78" i="2"/>
  <c r="N95" i="2"/>
  <c r="N102" i="2"/>
  <c r="M104" i="2"/>
  <c r="Q104" i="2" s="1"/>
  <c r="N105" i="2"/>
  <c r="N107" i="2"/>
  <c r="M208" i="2"/>
  <c r="Q10" i="2"/>
  <c r="Q14" i="2"/>
  <c r="M7" i="2"/>
  <c r="S13" i="2"/>
  <c r="T22" i="2"/>
  <c r="M29" i="2"/>
  <c r="S31" i="2"/>
  <c r="T34" i="2"/>
  <c r="S40" i="2"/>
  <c r="N40" i="2"/>
  <c r="N39" i="2"/>
  <c r="M46" i="2"/>
  <c r="M51" i="2"/>
  <c r="S113" i="2"/>
  <c r="M113" i="2"/>
  <c r="N133" i="2"/>
  <c r="N132" i="2"/>
  <c r="M150" i="2"/>
  <c r="M149" i="2"/>
  <c r="N151" i="2"/>
  <c r="Q151" i="2" s="1"/>
  <c r="T149" i="2"/>
  <c r="M152" i="2"/>
  <c r="S149" i="2"/>
  <c r="N7" i="2"/>
  <c r="Q7" i="2" s="1"/>
  <c r="T7" i="2"/>
  <c r="M15" i="2"/>
  <c r="Q15" i="2" s="1"/>
  <c r="M21" i="2"/>
  <c r="Q21" i="2" s="1"/>
  <c r="M33" i="2"/>
  <c r="M41" i="2"/>
  <c r="M45" i="2"/>
  <c r="M50" i="2"/>
  <c r="Q66" i="2"/>
  <c r="Q79" i="2"/>
  <c r="Q101" i="2"/>
  <c r="M9" i="2"/>
  <c r="T13" i="2"/>
  <c r="M16" i="2"/>
  <c r="Q16" i="2" s="1"/>
  <c r="N17" i="2"/>
  <c r="N19" i="2"/>
  <c r="M22" i="2"/>
  <c r="Q22" i="2" s="1"/>
  <c r="N23" i="2"/>
  <c r="N25" i="2"/>
  <c r="T31" i="2"/>
  <c r="M34" i="2"/>
  <c r="Q34" i="2" s="1"/>
  <c r="Q53" i="2"/>
  <c r="T52" i="2"/>
  <c r="S58" i="2"/>
  <c r="N58" i="2"/>
  <c r="N57" i="2"/>
  <c r="Q57" i="2" s="1"/>
  <c r="M64" i="2"/>
  <c r="N73" i="2"/>
  <c r="T76" i="2"/>
  <c r="S82" i="2"/>
  <c r="N82" i="2"/>
  <c r="N81" i="2"/>
  <c r="Q90" i="2"/>
  <c r="M93" i="2"/>
  <c r="M98" i="2"/>
  <c r="M115" i="2"/>
  <c r="N115" i="2"/>
  <c r="N126" i="2"/>
  <c r="T131" i="2"/>
  <c r="M137" i="2"/>
  <c r="S137" i="2"/>
  <c r="N159" i="2"/>
  <c r="Q159" i="2" s="1"/>
  <c r="M160" i="2"/>
  <c r="N202" i="2"/>
  <c r="M203" i="2"/>
  <c r="S200" i="2"/>
  <c r="T197" i="2"/>
  <c r="N203" i="2"/>
  <c r="M204" i="2"/>
  <c r="N191" i="2"/>
  <c r="M192" i="2"/>
  <c r="M191" i="2"/>
  <c r="S191" i="2"/>
  <c r="N190" i="2"/>
  <c r="S188" i="2"/>
  <c r="T185" i="2"/>
  <c r="N6" i="2"/>
  <c r="N9" i="2"/>
  <c r="S10" i="2"/>
  <c r="M12" i="2"/>
  <c r="S16" i="2"/>
  <c r="M18" i="2"/>
  <c r="Q19" i="2"/>
  <c r="S22" i="2"/>
  <c r="W22" i="2" s="1"/>
  <c r="M24" i="2"/>
  <c r="Q25" i="2"/>
  <c r="N26" i="2"/>
  <c r="N27" i="2"/>
  <c r="Q27" i="2" s="1"/>
  <c r="N28" i="2"/>
  <c r="S28" i="2"/>
  <c r="M30" i="2"/>
  <c r="N33" i="2"/>
  <c r="M35" i="2"/>
  <c r="Q35" i="2" s="1"/>
  <c r="Q36" i="2"/>
  <c r="S37" i="2"/>
  <c r="M39" i="2"/>
  <c r="Q39" i="2" s="1"/>
  <c r="N43" i="2"/>
  <c r="Q43" i="2" s="1"/>
  <c r="Q49" i="2"/>
  <c r="T46" i="2"/>
  <c r="S52" i="2"/>
  <c r="N52" i="2"/>
  <c r="N51" i="2"/>
  <c r="N56" i="2"/>
  <c r="Q56" i="2" s="1"/>
  <c r="M58" i="2"/>
  <c r="M59" i="2"/>
  <c r="Q59" i="2" s="1"/>
  <c r="M63" i="2"/>
  <c r="N67" i="2"/>
  <c r="Q67" i="2" s="1"/>
  <c r="T70" i="2"/>
  <c r="S76" i="2"/>
  <c r="W76" i="2" s="1"/>
  <c r="N76" i="2"/>
  <c r="N75" i="2"/>
  <c r="N80" i="2"/>
  <c r="Q80" i="2" s="1"/>
  <c r="M82" i="2"/>
  <c r="Q82" i="2" s="1"/>
  <c r="M83" i="2"/>
  <c r="Q83" i="2" s="1"/>
  <c r="M87" i="2"/>
  <c r="N91" i="2"/>
  <c r="Q91" i="2" s="1"/>
  <c r="Q97" i="2"/>
  <c r="T94" i="2"/>
  <c r="S100" i="2"/>
  <c r="N100" i="2"/>
  <c r="N99" i="2"/>
  <c r="M111" i="2"/>
  <c r="N110" i="2"/>
  <c r="N114" i="2"/>
  <c r="Q135" i="2"/>
  <c r="N144" i="2"/>
  <c r="M199" i="2"/>
  <c r="N198" i="2"/>
  <c r="M200" i="2"/>
  <c r="N199" i="2"/>
  <c r="S7" i="2"/>
  <c r="W7" i="2" s="1"/>
  <c r="M11" i="2"/>
  <c r="T10" i="2"/>
  <c r="M17" i="2"/>
  <c r="Q17" i="2" s="1"/>
  <c r="T16" i="2"/>
  <c r="M23" i="2"/>
  <c r="Q23" i="2" s="1"/>
  <c r="S25" i="2"/>
  <c r="T28" i="2"/>
  <c r="S34" i="2"/>
  <c r="T58" i="2"/>
  <c r="S64" i="2"/>
  <c r="N64" i="2"/>
  <c r="N63" i="2"/>
  <c r="M70" i="2"/>
  <c r="M75" i="2"/>
  <c r="T82" i="2"/>
  <c r="W82" i="2" s="1"/>
  <c r="S88" i="2"/>
  <c r="N88" i="2"/>
  <c r="N87" i="2"/>
  <c r="M94" i="2"/>
  <c r="M99" i="2"/>
  <c r="Q99" i="2" s="1"/>
  <c r="M107" i="2"/>
  <c r="N106" i="2"/>
  <c r="Q106" i="2" s="1"/>
  <c r="N166" i="2"/>
  <c r="S164" i="2"/>
  <c r="T164" i="2"/>
  <c r="S167" i="2"/>
  <c r="M167" i="2"/>
  <c r="T161" i="2"/>
  <c r="N167" i="2"/>
  <c r="M6" i="2"/>
  <c r="Q6" i="2" s="1"/>
  <c r="N11" i="2"/>
  <c r="N13" i="2"/>
  <c r="Q13" i="2" s="1"/>
  <c r="T19" i="2"/>
  <c r="W19" i="2" s="1"/>
  <c r="T25" i="2"/>
  <c r="M28" i="2"/>
  <c r="Q28" i="2" s="1"/>
  <c r="N29" i="2"/>
  <c r="Q29" i="2" s="1"/>
  <c r="N31" i="2"/>
  <c r="Q31" i="2" s="1"/>
  <c r="M40" i="2"/>
  <c r="Q40" i="2" s="1"/>
  <c r="Q42" i="2"/>
  <c r="Q55" i="2"/>
  <c r="M65" i="2"/>
  <c r="M69" i="2"/>
  <c r="Q77" i="2"/>
  <c r="M88" i="2"/>
  <c r="Q88" i="2" s="1"/>
  <c r="M89" i="2"/>
  <c r="M114" i="2"/>
  <c r="Q114" i="2" s="1"/>
  <c r="M120" i="2"/>
  <c r="N120" i="2"/>
  <c r="N119" i="2"/>
  <c r="S143" i="2"/>
  <c r="N146" i="2"/>
  <c r="M164" i="2"/>
  <c r="N163" i="2"/>
  <c r="N12" i="2"/>
  <c r="N18" i="2"/>
  <c r="Q18" i="2" s="1"/>
  <c r="N24" i="2"/>
  <c r="Q24" i="2" s="1"/>
  <c r="N30" i="2"/>
  <c r="T37" i="2"/>
  <c r="Q41" i="2"/>
  <c r="T40" i="2"/>
  <c r="W40" i="2" s="1"/>
  <c r="S46" i="2"/>
  <c r="N46" i="2"/>
  <c r="N45" i="2"/>
  <c r="N50" i="2"/>
  <c r="M52" i="2"/>
  <c r="Q52" i="2" s="1"/>
  <c r="W52" i="2"/>
  <c r="Q54" i="2"/>
  <c r="S55" i="2"/>
  <c r="W55" i="2" s="1"/>
  <c r="T61" i="2"/>
  <c r="W61" i="2" s="1"/>
  <c r="T64" i="2"/>
  <c r="W64" i="2" s="1"/>
  <c r="S70" i="2"/>
  <c r="N70" i="2"/>
  <c r="N69" i="2"/>
  <c r="N74" i="2"/>
  <c r="Q74" i="2" s="1"/>
  <c r="M76" i="2"/>
  <c r="Q76" i="2" s="1"/>
  <c r="Q78" i="2"/>
  <c r="S79" i="2"/>
  <c r="W79" i="2" s="1"/>
  <c r="T85" i="2"/>
  <c r="W85" i="2" s="1"/>
  <c r="Q89" i="2"/>
  <c r="T88" i="2"/>
  <c r="S94" i="2"/>
  <c r="W94" i="2" s="1"/>
  <c r="N94" i="2"/>
  <c r="N93" i="2"/>
  <c r="N98" i="2"/>
  <c r="M100" i="2"/>
  <c r="Q100" i="2" s="1"/>
  <c r="M109" i="2"/>
  <c r="Q109" i="2" s="1"/>
  <c r="N108" i="2"/>
  <c r="T106" i="2"/>
  <c r="W106" i="2" s="1"/>
  <c r="X103" i="2" s="1"/>
  <c r="S106" i="2"/>
  <c r="S109" i="2"/>
  <c r="N111" i="2"/>
  <c r="N113" i="2"/>
  <c r="Q113" i="2" s="1"/>
  <c r="M142" i="2"/>
  <c r="Q142" i="2" s="1"/>
  <c r="M141" i="2"/>
  <c r="M154" i="2"/>
  <c r="N154" i="2"/>
  <c r="N171" i="2"/>
  <c r="M172" i="2"/>
  <c r="N195" i="2"/>
  <c r="Q195" i="2" s="1"/>
  <c r="M196" i="2"/>
  <c r="Q105" i="2"/>
  <c r="Q107" i="2"/>
  <c r="M108" i="2"/>
  <c r="Q108" i="2" s="1"/>
  <c r="M110" i="2"/>
  <c r="N118" i="2"/>
  <c r="W119" i="2"/>
  <c r="M123" i="2"/>
  <c r="Q123" i="2" s="1"/>
  <c r="N122" i="2"/>
  <c r="S128" i="2"/>
  <c r="M128" i="2"/>
  <c r="Q128" i="2" s="1"/>
  <c r="S125" i="2"/>
  <c r="M129" i="2"/>
  <c r="Q131" i="2"/>
  <c r="Q140" i="2"/>
  <c r="N174" i="2"/>
  <c r="Q203" i="2"/>
  <c r="S203" i="2"/>
  <c r="T100" i="2"/>
  <c r="T113" i="2"/>
  <c r="M118" i="2"/>
  <c r="Q118" i="2" s="1"/>
  <c r="N116" i="2"/>
  <c r="Q116" i="2" s="1"/>
  <c r="T116" i="2"/>
  <c r="W116" i="2" s="1"/>
  <c r="M124" i="2"/>
  <c r="T125" i="2"/>
  <c r="N127" i="2"/>
  <c r="Q127" i="2" s="1"/>
  <c r="Q132" i="2"/>
  <c r="M136" i="2"/>
  <c r="T137" i="2"/>
  <c r="W137" i="2" s="1"/>
  <c r="N138" i="2"/>
  <c r="M143" i="2"/>
  <c r="Q143" i="2" s="1"/>
  <c r="M147" i="2"/>
  <c r="Q147" i="2" s="1"/>
  <c r="Q167" i="2"/>
  <c r="S179" i="2"/>
  <c r="T176" i="2"/>
  <c r="M188" i="2"/>
  <c r="N187" i="2"/>
  <c r="Q187" i="2" s="1"/>
  <c r="Q119" i="2"/>
  <c r="N121" i="2"/>
  <c r="M130" i="2"/>
  <c r="Q130" i="2" s="1"/>
  <c r="W131" i="2"/>
  <c r="N150" i="2"/>
  <c r="Q150" i="2" s="1"/>
  <c r="S155" i="2"/>
  <c r="W155" i="2" s="1"/>
  <c r="M155" i="2"/>
  <c r="Q155" i="2" s="1"/>
  <c r="S152" i="2"/>
  <c r="W152" i="2" s="1"/>
  <c r="N158" i="2"/>
  <c r="M168" i="2"/>
  <c r="M183" i="2"/>
  <c r="Q183" i="2" s="1"/>
  <c r="N182" i="2"/>
  <c r="T179" i="2"/>
  <c r="W179" i="2" s="1"/>
  <c r="M148" i="2"/>
  <c r="N156" i="2"/>
  <c r="Q156" i="2" s="1"/>
  <c r="Q163" i="2"/>
  <c r="M171" i="2"/>
  <c r="Q171" i="2" s="1"/>
  <c r="N170" i="2"/>
  <c r="N175" i="2"/>
  <c r="Q175" i="2" s="1"/>
  <c r="M176" i="2"/>
  <c r="M179" i="2"/>
  <c r="Q179" i="2" s="1"/>
  <c r="N178" i="2"/>
  <c r="Q178" i="2" s="1"/>
  <c r="S176" i="2"/>
  <c r="N186" i="2"/>
  <c r="M211" i="2"/>
  <c r="Q211" i="2" s="1"/>
  <c r="N210" i="2"/>
  <c r="M207" i="2"/>
  <c r="N206" i="2"/>
  <c r="T200" i="2"/>
  <c r="W200" i="2" s="1"/>
  <c r="T191" i="2"/>
  <c r="W191" i="2" s="1"/>
  <c r="W149" i="2"/>
  <c r="T188" i="2"/>
  <c r="W188" i="2" s="1"/>
  <c r="W109" i="2"/>
  <c r="N208" i="2"/>
  <c r="Q208" i="2" s="1"/>
  <c r="T206" i="2"/>
  <c r="M210" i="2"/>
  <c r="N209" i="2"/>
  <c r="S206" i="2"/>
  <c r="S209" i="2"/>
  <c r="W209" i="2" s="1"/>
  <c r="M209" i="2"/>
  <c r="N201" i="2"/>
  <c r="M201" i="2"/>
  <c r="Q201" i="2" s="1"/>
  <c r="N200" i="2"/>
  <c r="Q200" i="2" s="1"/>
  <c r="N189" i="2"/>
  <c r="M189" i="2"/>
  <c r="N188" i="2"/>
  <c r="M181" i="2"/>
  <c r="M182" i="2"/>
  <c r="Q182" i="2" s="1"/>
  <c r="N180" i="2"/>
  <c r="Q180" i="2" s="1"/>
  <c r="M169" i="2"/>
  <c r="Q169" i="2" s="1"/>
  <c r="M170" i="2"/>
  <c r="N168" i="2"/>
  <c r="N160" i="2"/>
  <c r="Q160" i="2" s="1"/>
  <c r="T158" i="2"/>
  <c r="M162" i="2"/>
  <c r="Q162" i="2" s="1"/>
  <c r="N161" i="2"/>
  <c r="S158" i="2"/>
  <c r="S161" i="2"/>
  <c r="W161" i="2" s="1"/>
  <c r="N117" i="2"/>
  <c r="Q117" i="2" s="1"/>
  <c r="M122" i="2"/>
  <c r="Q122" i="2" s="1"/>
  <c r="S122" i="2"/>
  <c r="N125" i="2"/>
  <c r="Q125" i="2" s="1"/>
  <c r="M126" i="2"/>
  <c r="Q126" i="2" s="1"/>
  <c r="N129" i="2"/>
  <c r="M134" i="2"/>
  <c r="Q134" i="2" s="1"/>
  <c r="S134" i="2"/>
  <c r="N137" i="2"/>
  <c r="M138" i="2"/>
  <c r="Q138" i="2" s="1"/>
  <c r="N141" i="2"/>
  <c r="M146" i="2"/>
  <c r="S146" i="2"/>
  <c r="N149" i="2"/>
  <c r="Q149" i="2" s="1"/>
  <c r="M161" i="2"/>
  <c r="N181" i="2"/>
  <c r="M190" i="2"/>
  <c r="Q190" i="2" s="1"/>
  <c r="M205" i="2"/>
  <c r="M206" i="2"/>
  <c r="N204" i="2"/>
  <c r="M193" i="2"/>
  <c r="Q193" i="2" s="1"/>
  <c r="M194" i="2"/>
  <c r="Q194" i="2" s="1"/>
  <c r="N192" i="2"/>
  <c r="N184" i="2"/>
  <c r="Q184" i="2" s="1"/>
  <c r="T182" i="2"/>
  <c r="M186" i="2"/>
  <c r="Q186" i="2" s="1"/>
  <c r="N185" i="2"/>
  <c r="S182" i="2"/>
  <c r="S185" i="2"/>
  <c r="M185" i="2"/>
  <c r="N172" i="2"/>
  <c r="T170" i="2"/>
  <c r="M174" i="2"/>
  <c r="Q174" i="2" s="1"/>
  <c r="N173" i="2"/>
  <c r="S170" i="2"/>
  <c r="S173" i="2"/>
  <c r="W173" i="2" s="1"/>
  <c r="M173" i="2"/>
  <c r="N165" i="2"/>
  <c r="M165" i="2"/>
  <c r="N164" i="2"/>
  <c r="Q164" i="2" s="1"/>
  <c r="M157" i="2"/>
  <c r="M158" i="2"/>
  <c r="Q158" i="2" s="1"/>
  <c r="M121" i="2"/>
  <c r="Q121" i="2" s="1"/>
  <c r="T122" i="2"/>
  <c r="N124" i="2"/>
  <c r="Q124" i="2" s="1"/>
  <c r="M133" i="2"/>
  <c r="Q133" i="2" s="1"/>
  <c r="T134" i="2"/>
  <c r="N136" i="2"/>
  <c r="M145" i="2"/>
  <c r="Q145" i="2" s="1"/>
  <c r="T146" i="2"/>
  <c r="N148" i="2"/>
  <c r="N152" i="2"/>
  <c r="Q152" i="2" s="1"/>
  <c r="M153" i="2"/>
  <c r="Q153" i="2" s="1"/>
  <c r="N157" i="2"/>
  <c r="N193" i="2"/>
  <c r="M202" i="2"/>
  <c r="T203" i="2"/>
  <c r="W203" i="2" s="1"/>
  <c r="N196" i="2"/>
  <c r="Q196" i="2" s="1"/>
  <c r="T194" i="2"/>
  <c r="M198" i="2"/>
  <c r="Q198" i="2" s="1"/>
  <c r="N197" i="2"/>
  <c r="S194" i="2"/>
  <c r="S197" i="2"/>
  <c r="W197" i="2" s="1"/>
  <c r="M197" i="2"/>
  <c r="N177" i="2"/>
  <c r="M177" i="2"/>
  <c r="N176" i="2"/>
  <c r="T143" i="2"/>
  <c r="W143" i="2" s="1"/>
  <c r="M166" i="2"/>
  <c r="T167" i="2"/>
  <c r="N205" i="2"/>
  <c r="Q60" i="2" l="1"/>
  <c r="Q205" i="2"/>
  <c r="Q191" i="2"/>
  <c r="Q115" i="2"/>
  <c r="Q181" i="2"/>
  <c r="W206" i="2"/>
  <c r="W134" i="2"/>
  <c r="Q188" i="2"/>
  <c r="Q120" i="2"/>
  <c r="Q144" i="2"/>
  <c r="Q65" i="2"/>
  <c r="Q166" i="2"/>
  <c r="W185" i="2"/>
  <c r="Q137" i="2"/>
  <c r="Q26" i="2"/>
  <c r="Q81" i="2"/>
  <c r="Q73" i="2"/>
  <c r="X140" i="2"/>
  <c r="X131" i="2"/>
  <c r="X149" i="2"/>
  <c r="W100" i="2"/>
  <c r="W46" i="2"/>
  <c r="X79" i="2"/>
  <c r="Q157" i="2"/>
  <c r="W146" i="2"/>
  <c r="X143" i="2" s="1"/>
  <c r="Q207" i="2"/>
  <c r="W128" i="2"/>
  <c r="Q136" i="2"/>
  <c r="Q141" i="2"/>
  <c r="Q110" i="2"/>
  <c r="Q154" i="2"/>
  <c r="X82" i="2"/>
  <c r="W70" i="2"/>
  <c r="X67" i="2" s="1"/>
  <c r="W164" i="2"/>
  <c r="W88" i="2"/>
  <c r="W34" i="2"/>
  <c r="Q58" i="2"/>
  <c r="X200" i="2"/>
  <c r="Q197" i="2"/>
  <c r="Q173" i="2"/>
  <c r="X203" i="2"/>
  <c r="Q176" i="2"/>
  <c r="Q148" i="2"/>
  <c r="Q168" i="2"/>
  <c r="X134" i="2"/>
  <c r="X76" i="2"/>
  <c r="X52" i="2"/>
  <c r="W167" i="2"/>
  <c r="X164" i="2" s="1"/>
  <c r="Q98" i="2"/>
  <c r="W113" i="2"/>
  <c r="Q92" i="2"/>
  <c r="Q44" i="2"/>
  <c r="Q170" i="2"/>
  <c r="W182" i="2"/>
  <c r="X179" i="2" s="1"/>
  <c r="Q177" i="2"/>
  <c r="W194" i="2"/>
  <c r="X191" i="2" s="1"/>
  <c r="Q165" i="2"/>
  <c r="W170" i="2"/>
  <c r="Q185" i="2"/>
  <c r="Q206" i="2"/>
  <c r="Q161" i="2"/>
  <c r="W122" i="2"/>
  <c r="X119" i="2" s="1"/>
  <c r="W158" i="2"/>
  <c r="X155" i="2" s="1"/>
  <c r="Q189" i="2"/>
  <c r="Q209" i="2"/>
  <c r="X106" i="2"/>
  <c r="W176" i="2"/>
  <c r="X173" i="2" s="1"/>
  <c r="W125" i="2"/>
  <c r="Q172" i="2"/>
  <c r="Q199" i="2"/>
  <c r="W16" i="2"/>
  <c r="X16" i="2" s="1"/>
  <c r="X188" i="2"/>
  <c r="X113" i="2"/>
  <c r="X73" i="2"/>
  <c r="X49" i="2"/>
  <c r="Q146" i="2"/>
  <c r="Q30" i="2"/>
  <c r="Q12" i="2"/>
  <c r="Q33" i="2"/>
  <c r="Q68" i="2"/>
  <c r="X152" i="2"/>
  <c r="Q129" i="2"/>
  <c r="Q11" i="2"/>
  <c r="W10" i="2"/>
  <c r="X7" i="2" s="1"/>
  <c r="W58" i="2"/>
  <c r="X55" i="2" s="1"/>
  <c r="X122" i="2"/>
  <c r="X97" i="2"/>
  <c r="X100" i="2"/>
  <c r="X161" i="2"/>
  <c r="X85" i="2"/>
  <c r="X88" i="2"/>
  <c r="X209" i="2"/>
  <c r="X206" i="2"/>
  <c r="X125" i="2"/>
  <c r="X91" i="2"/>
  <c r="X94" i="2"/>
  <c r="X70" i="2"/>
  <c r="X43" i="2"/>
  <c r="X46" i="2"/>
  <c r="X194" i="2"/>
  <c r="X158" i="2"/>
  <c r="X40" i="2"/>
  <c r="X182" i="2"/>
  <c r="X185" i="2"/>
  <c r="X176" i="2"/>
  <c r="X61" i="2"/>
  <c r="Q210" i="2"/>
  <c r="X146" i="2"/>
  <c r="X116" i="2"/>
  <c r="Q75" i="2"/>
  <c r="W37" i="2"/>
  <c r="X34" i="2" s="1"/>
  <c r="W28" i="2"/>
  <c r="Q192" i="2"/>
  <c r="Q93" i="2"/>
  <c r="Q64" i="2"/>
  <c r="Q9" i="2"/>
  <c r="Q50" i="2"/>
  <c r="W31" i="2"/>
  <c r="W13" i="2"/>
  <c r="X10" i="2" s="1"/>
  <c r="X137" i="2"/>
  <c r="Q202" i="2"/>
  <c r="Q69" i="2"/>
  <c r="Q87" i="2"/>
  <c r="Q45" i="2"/>
  <c r="Q51" i="2"/>
  <c r="X64" i="2"/>
  <c r="X197" i="2"/>
  <c r="X19" i="2"/>
  <c r="X170" i="2"/>
  <c r="X128" i="2"/>
  <c r="Q111" i="2"/>
  <c r="Q94" i="2"/>
  <c r="Q70" i="2"/>
  <c r="W25" i="2"/>
  <c r="X22" i="2" s="1"/>
  <c r="Q63" i="2"/>
  <c r="Q204" i="2"/>
  <c r="Q46" i="2"/>
  <c r="X109" i="2"/>
  <c r="X31" i="2" l="1"/>
  <c r="X167" i="2"/>
  <c r="X13" i="2"/>
  <c r="X58" i="2"/>
  <c r="X25" i="2"/>
  <c r="X37" i="2"/>
  <c r="X28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<sst xmlns="http://schemas.openxmlformats.org/spreadsheetml/2006/main" count="352" uniqueCount="94">
  <si>
    <t>Well Information</t>
  </si>
  <si>
    <t>Well ID Plate Number:</t>
  </si>
  <si>
    <t>Well Tag Number:</t>
  </si>
  <si>
    <t>Well Name:</t>
  </si>
  <si>
    <t>Test Information</t>
  </si>
  <si>
    <t>Type of test (step test, constant rate test):</t>
  </si>
  <si>
    <t>Datalogger water level measurements?:</t>
  </si>
  <si>
    <t>Aquifer Information</t>
  </si>
  <si>
    <t>Aquifer Number:</t>
  </si>
  <si>
    <t>t/t'</t>
  </si>
  <si>
    <t>Water Level (m)</t>
  </si>
  <si>
    <t>Pumped Well Data</t>
  </si>
  <si>
    <t>SWL (m):</t>
  </si>
  <si>
    <t>WELL, TEST, AQUIFER INFORMATION FOR PUMPING WELL</t>
  </si>
  <si>
    <t>Well Location :</t>
  </si>
  <si>
    <t>SWL at start of test (m):</t>
  </si>
  <si>
    <t>Date of start of test (yyyy-mm-dd):</t>
  </si>
  <si>
    <t>Time since pumping started, t (min)</t>
  </si>
  <si>
    <t>Time since pumping stopped, t' (min)</t>
  </si>
  <si>
    <t>Pumping rate, Q (USgpm)</t>
  </si>
  <si>
    <t>Water Level (ft)</t>
  </si>
  <si>
    <t>Pumping rate, Q (L/s)</t>
  </si>
  <si>
    <t>Reference datum for water level measurements (top of production casing):</t>
  </si>
  <si>
    <t>Pumping Rate, Q (m3/day)</t>
  </si>
  <si>
    <t>Aquifer Type:</t>
  </si>
  <si>
    <t>UTM Zone (easting, northing):</t>
  </si>
  <si>
    <t>Was a step-drawdown test performed before the constant rate test?</t>
  </si>
  <si>
    <t>Average Pumping Rate (m3/day):</t>
  </si>
  <si>
    <t>Well Casing Inside Diameter (mm):</t>
  </si>
  <si>
    <t>Extended Drawdown (m)</t>
  </si>
  <si>
    <t>Drawdown or Residual Drawdown (m)</t>
  </si>
  <si>
    <t>constant rate test</t>
  </si>
  <si>
    <t>Equations</t>
  </si>
  <si>
    <t>T = ( Q * W (u) ) / ( 4 * pi * s )</t>
  </si>
  <si>
    <t>T = ( 2.3 * Q ) / ( 4 * pi * slope )</t>
  </si>
  <si>
    <t>Variables</t>
  </si>
  <si>
    <t>Match Point</t>
  </si>
  <si>
    <t>m</t>
  </si>
  <si>
    <t>s (Drawdown)</t>
  </si>
  <si>
    <t>Q (Discharge Rate)</t>
  </si>
  <si>
    <t>r (Radius)</t>
  </si>
  <si>
    <t>W(u)</t>
  </si>
  <si>
    <t>to (Intercept Time)</t>
  </si>
  <si>
    <t>1/u</t>
  </si>
  <si>
    <t>t (time)</t>
  </si>
  <si>
    <t>Q ((Discharge Rate)</t>
  </si>
  <si>
    <t>T (Transmissivity)</t>
  </si>
  <si>
    <t>-</t>
  </si>
  <si>
    <t>min</t>
  </si>
  <si>
    <t>m3/day</t>
  </si>
  <si>
    <t>N/A</t>
  </si>
  <si>
    <t>Slope is for 1 log10 cycle of time</t>
  </si>
  <si>
    <t>m2/day</t>
  </si>
  <si>
    <t>slope (ds/dlog(t))</t>
  </si>
  <si>
    <t>Aquifer Hydraulic Paramaters</t>
  </si>
  <si>
    <t>Well Hydraulic Paramaters</t>
  </si>
  <si>
    <t>Cooper-Jacob Straight Line Method</t>
  </si>
  <si>
    <t>Theis Curve-Matching Method</t>
  </si>
  <si>
    <t>Theis Recovery Method</t>
  </si>
  <si>
    <t>100 Day DD</t>
  </si>
  <si>
    <t>Q100</t>
  </si>
  <si>
    <t>Note: Taken from radial flow time segment</t>
  </si>
  <si>
    <t>Q100 = SAD*SC = 0.7*Available DD*Q/100 Day DD</t>
  </si>
  <si>
    <t>Well Depth</t>
  </si>
  <si>
    <t>SWL</t>
  </si>
  <si>
    <t>Pump Submergence</t>
  </si>
  <si>
    <t>Available DD = Well Depth - SWL - Pump Submergence</t>
  </si>
  <si>
    <t>Long Term Yield (100 day method)</t>
  </si>
  <si>
    <t>No</t>
  </si>
  <si>
    <t>Fractured Bedrock</t>
  </si>
  <si>
    <t>Aquifer Lithology</t>
  </si>
  <si>
    <t>Depth to upper-most water bearing fracture (m)</t>
  </si>
  <si>
    <t>Mill Springs</t>
  </si>
  <si>
    <t>Mill Bay, BC</t>
  </si>
  <si>
    <t>yes, SCADA</t>
  </si>
  <si>
    <t>Westcoast Crystalline Complex</t>
  </si>
  <si>
    <r>
      <t>Ds</t>
    </r>
    <r>
      <rPr>
        <b/>
        <vertAlign val="subscript"/>
        <sz val="11"/>
        <rFont val="Calibri"/>
        <family val="2"/>
        <scheme val="minor"/>
      </rPr>
      <t>1</t>
    </r>
  </si>
  <si>
    <r>
      <t>Dt</t>
    </r>
    <r>
      <rPr>
        <b/>
        <vertAlign val="subscript"/>
        <sz val="11"/>
        <rFont val="Calibri"/>
        <family val="2"/>
        <scheme val="minor"/>
      </rPr>
      <t>1</t>
    </r>
  </si>
  <si>
    <r>
      <t>Dt</t>
    </r>
    <r>
      <rPr>
        <b/>
        <vertAlign val="subscript"/>
        <sz val="11"/>
        <rFont val="Calibri"/>
        <family val="2"/>
        <scheme val="minor"/>
      </rPr>
      <t>2</t>
    </r>
  </si>
  <si>
    <r>
      <t>Ds</t>
    </r>
    <r>
      <rPr>
        <b/>
        <vertAlign val="subscript"/>
        <sz val="11"/>
        <rFont val="Calibri"/>
        <family val="2"/>
        <scheme val="minor"/>
      </rPr>
      <t>2</t>
    </r>
  </si>
  <si>
    <r>
      <t>D(t/t')</t>
    </r>
    <r>
      <rPr>
        <b/>
        <vertAlign val="subscript"/>
        <sz val="11"/>
        <rFont val="Calibri"/>
        <family val="2"/>
        <scheme val="minor"/>
      </rPr>
      <t>1</t>
    </r>
  </si>
  <si>
    <r>
      <t>D(t/t')</t>
    </r>
    <r>
      <rPr>
        <b/>
        <vertAlign val="subscript"/>
        <sz val="11"/>
        <rFont val="Calibri"/>
        <family val="2"/>
        <scheme val="minor"/>
      </rPr>
      <t>2</t>
    </r>
  </si>
  <si>
    <r>
      <t>d</t>
    </r>
    <r>
      <rPr>
        <b/>
        <vertAlign val="superscript"/>
        <sz val="11"/>
        <rFont val="Calibri"/>
        <family val="2"/>
        <scheme val="minor"/>
      </rPr>
      <t>2</t>
    </r>
    <r>
      <rPr>
        <b/>
        <sz val="11"/>
        <rFont val="Calibri"/>
        <family val="2"/>
        <scheme val="minor"/>
      </rPr>
      <t>s/d(t/t')</t>
    </r>
    <r>
      <rPr>
        <b/>
        <vertAlign val="superscript"/>
        <sz val="11"/>
        <rFont val="Calibri"/>
        <family val="2"/>
        <scheme val="minor"/>
      </rPr>
      <t>2</t>
    </r>
  </si>
  <si>
    <r>
      <t>d</t>
    </r>
    <r>
      <rPr>
        <b/>
        <vertAlign val="superscript"/>
        <sz val="11"/>
        <rFont val="Calibri"/>
        <family val="2"/>
        <scheme val="minor"/>
      </rPr>
      <t>2</t>
    </r>
    <r>
      <rPr>
        <b/>
        <sz val="11"/>
        <rFont val="Calibri"/>
        <family val="2"/>
        <scheme val="minor"/>
      </rPr>
      <t>s/dt</t>
    </r>
    <r>
      <rPr>
        <b/>
        <vertAlign val="superscript"/>
        <sz val="11"/>
        <rFont val="Calibri"/>
        <family val="2"/>
        <scheme val="minor"/>
      </rPr>
      <t>2</t>
    </r>
  </si>
  <si>
    <t>ds/dt  (L-Spacing = 3)</t>
  </si>
  <si>
    <t>ds/d(t/t')  (L-Spacing = 3)</t>
  </si>
  <si>
    <t xml:space="preserve">ds/dt </t>
  </si>
  <si>
    <t>ln(t)</t>
  </si>
  <si>
    <t>ln(t/t')</t>
  </si>
  <si>
    <t xml:space="preserve">ds/d(t/t') </t>
  </si>
  <si>
    <t>Derivative is very noisy due to the excess of measuments. Derivative will be easier to interpret with a  greater L-spacing inverval (3 was chosen)</t>
  </si>
  <si>
    <t>slope (ds/dlog(t/t'))</t>
  </si>
  <si>
    <t>WTN:</t>
  </si>
  <si>
    <t>Adjusted Drawdown +0.1m/hr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</si>
</sst>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0"/>
    <numFmt numFmtId="165" formatCode="0.0"/>
    <numFmt numFmtId="166" formatCode="0.000"/>
  </numFmts>
  <fonts count="20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Geneva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vertAlign val="subscript"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theme="4"/>
      <name val="Calibri"/>
      <family val="2"/>
      <scheme val="minor"/>
    </font>
    <font>
      <b/>
      <u/>
      <sz val="12"/>
      <name val="Arial"/>
      <family val="2"/>
    </font>
    <font>
      <sz val="10"/>
      <name val="Symbol"/>
      <family val="1"/>
      <charset val="2"/>
    </font>
    <font>
      <b/>
      <u/>
      <sz val="10"/>
      <name val="Arial"/>
      <family val="2"/>
    </font>
    <font>
      <sz val="11"/>
      <name val="Arial"/>
      <family val="2"/>
    </font>
    <font>
      <b/>
      <vertAlign val="superscript"/>
      <sz val="1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9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E699"/>
        <bgColor rgb="FF000000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10" fillId="0" borderId="0"/>
  </cellStyleXfs>
  <cellXfs count="67">
    <xf numFmtId="0" fontId="0" fillId="0" borderId="0" xfId="0"/>
    <xf numFmtId="0" fontId="1" fillId="0" borderId="0" xfId="0" applyFont="1"/>
    <xf numFmtId="0" fontId="2" fillId="0" borderId="0" xfId="0" applyFont="1"/>
    <xf numFmtId="0" fontId="0" fillId="2" borderId="0" xfId="0" applyFill="1"/>
    <xf numFmtId="14" fontId="0" fillId="2" borderId="0" xfId="0" applyNumberFormat="1" applyFill="1"/>
    <xf numFmtId="166" fontId="0" fillId="0" borderId="0" xfId="0" applyNumberFormat="1" applyAlignment="1">
      <alignment horizontal="center"/>
    </xf>
    <xf numFmtId="0" fontId="5" fillId="0" borderId="0" xfId="0" quotePrefix="1" applyFont="1" applyAlignment="1">
      <alignment horizontal="center"/>
    </xf>
    <xf numFmtId="0" fontId="8" fillId="3" borderId="0" xfId="0" applyFont="1" applyFill="1" applyAlignment="1">
      <alignment wrapText="1"/>
    </xf>
    <xf numFmtId="166" fontId="0" fillId="0" borderId="0" xfId="0" applyNumberFormat="1"/>
    <xf numFmtId="0" fontId="0" fillId="0" borderId="0" xfId="0" applyAlignment="1">
      <alignment horizontal="center"/>
    </xf>
    <xf numFmtId="2" fontId="0" fillId="0" borderId="0" xfId="0" applyNumberFormat="1"/>
    <xf numFmtId="0" fontId="6" fillId="0" borderId="0" xfId="0" applyFont="1"/>
    <xf numFmtId="0" fontId="3" fillId="0" borderId="0" xfId="0" applyFont="1"/>
    <xf numFmtId="0" fontId="12" fillId="0" borderId="0" xfId="0" applyFont="1"/>
    <xf numFmtId="0" fontId="5" fillId="4" borderId="0" xfId="0" applyFont="1" applyFill="1" applyAlignment="1">
      <alignment horizontal="center"/>
    </xf>
    <xf numFmtId="164" fontId="5" fillId="4" borderId="0" xfId="0" applyNumberFormat="1" applyFont="1" applyFill="1" applyAlignment="1">
      <alignment horizontal="center"/>
    </xf>
    <xf numFmtId="0" fontId="5" fillId="4" borderId="0" xfId="0" quotePrefix="1" applyFont="1" applyFill="1" applyAlignment="1">
      <alignment horizontal="center"/>
    </xf>
    <xf numFmtId="0" fontId="9" fillId="0" borderId="0" xfId="0" applyFont="1"/>
    <xf numFmtId="0" fontId="10" fillId="0" borderId="0" xfId="2"/>
    <xf numFmtId="0" fontId="13" fillId="0" borderId="0" xfId="2" applyFont="1"/>
    <xf numFmtId="0" fontId="10" fillId="0" borderId="1" xfId="2" applyBorder="1"/>
    <xf numFmtId="0" fontId="10" fillId="0" borderId="2" xfId="2" applyBorder="1"/>
    <xf numFmtId="0" fontId="10" fillId="0" borderId="3" xfId="2" applyBorder="1"/>
    <xf numFmtId="0" fontId="10" fillId="0" borderId="4" xfId="2" applyBorder="1"/>
    <xf numFmtId="0" fontId="10" fillId="0" borderId="5" xfId="2" applyBorder="1"/>
    <xf numFmtId="0" fontId="15" fillId="0" borderId="0" xfId="2" applyFont="1"/>
    <xf numFmtId="0" fontId="16" fillId="0" borderId="0" xfId="2" applyFont="1"/>
    <xf numFmtId="0" fontId="11" fillId="0" borderId="0" xfId="2" applyFont="1"/>
    <xf numFmtId="0" fontId="10" fillId="0" borderId="6" xfId="2" applyBorder="1"/>
    <xf numFmtId="0" fontId="10" fillId="0" borderId="7" xfId="2" applyBorder="1"/>
    <xf numFmtId="0" fontId="10" fillId="0" borderId="8" xfId="2" applyBorder="1"/>
    <xf numFmtId="0" fontId="0" fillId="0" borderId="9" xfId="0" applyBorder="1" applyAlignment="1">
      <alignment horizontal="center"/>
    </xf>
    <xf numFmtId="0" fontId="0" fillId="0" borderId="9" xfId="0" applyBorder="1"/>
    <xf numFmtId="0" fontId="18" fillId="0" borderId="0" xfId="0" applyFont="1"/>
    <xf numFmtId="166" fontId="0" fillId="0" borderId="9" xfId="0" applyNumberFormat="1" applyBorder="1" applyAlignment="1">
      <alignment horizontal="center"/>
    </xf>
    <xf numFmtId="0" fontId="14" fillId="0" borderId="0" xfId="2" applyFont="1"/>
    <xf numFmtId="0" fontId="0" fillId="0" borderId="0" xfId="0" applyAlignment="1">
      <alignment wrapText="1"/>
    </xf>
    <xf numFmtId="0" fontId="5" fillId="0" borderId="0" xfId="1" applyFont="1" applyAlignment="1">
      <alignment horizontal="center" wrapText="1"/>
    </xf>
    <xf numFmtId="0" fontId="5" fillId="0" borderId="0" xfId="0" applyFont="1"/>
    <xf numFmtId="165" fontId="5" fillId="0" borderId="0" xfId="1" applyNumberFormat="1" applyFont="1" applyAlignment="1">
      <alignment horizontal="center" wrapText="1"/>
    </xf>
    <xf numFmtId="1" fontId="5" fillId="0" borderId="0" xfId="1" applyNumberFormat="1" applyFont="1" applyAlignment="1">
      <alignment horizontal="center" wrapText="1"/>
    </xf>
    <xf numFmtId="0" fontId="3" fillId="0" borderId="0" xfId="0" applyFont="1" applyAlignment="1">
      <alignment wrapText="1"/>
    </xf>
    <xf numFmtId="166" fontId="10" fillId="5" borderId="0" xfId="2" applyNumberFormat="1" applyFill="1" applyAlignment="1">
      <alignment horizontal="center"/>
    </xf>
    <xf numFmtId="0" fontId="10" fillId="5" borderId="0" xfId="2" applyFill="1" applyAlignment="1">
      <alignment horizontal="center"/>
    </xf>
    <xf numFmtId="2" fontId="10" fillId="5" borderId="0" xfId="2" applyNumberFormat="1" applyFill="1" applyAlignment="1">
      <alignment horizontal="center"/>
    </xf>
    <xf numFmtId="0" fontId="6" fillId="5" borderId="0" xfId="0" applyFont="1" applyFill="1"/>
    <xf numFmtId="166" fontId="0" fillId="5" borderId="0" xfId="0" applyNumberFormat="1" applyFill="1" applyAlignment="1">
      <alignment horizontal="center"/>
    </xf>
    <xf numFmtId="0" fontId="0" fillId="0" borderId="0" xfId="0" applyAlignment="1">
      <alignment horizontal="left"/>
    </xf>
    <xf numFmtId="0" fontId="19" fillId="0" borderId="0" xfId="0" applyFont="1"/>
    <xf numFmtId="166" fontId="0" fillId="0" borderId="9" xfId="0" applyNumberFormat="1" applyBorder="1"/>
    <xf numFmtId="2" fontId="0" fillId="0" borderId="9" xfId="0" applyNumberFormat="1" applyBorder="1"/>
    <xf numFmtId="166" fontId="3" fillId="4" borderId="0" xfId="0" applyNumberFormat="1" applyFont="1" applyFill="1" applyAlignment="1">
      <alignment horizontal="center"/>
    </xf>
    <xf numFmtId="0" fontId="0" fillId="6" borderId="0" xfId="0" applyFill="1"/>
    <xf numFmtId="2" fontId="6" fillId="6" borderId="0" xfId="0" applyNumberFormat="1" applyFont="1" applyFill="1"/>
    <xf numFmtId="0" fontId="10" fillId="6" borderId="0" xfId="2" applyFill="1" applyAlignment="1">
      <alignment horizontal="center"/>
    </xf>
    <xf numFmtId="2" fontId="10" fillId="6" borderId="0" xfId="2" applyNumberFormat="1" applyFill="1" applyAlignment="1">
      <alignment horizontal="center"/>
    </xf>
    <xf numFmtId="0" fontId="6" fillId="6" borderId="0" xfId="0" applyFont="1" applyFill="1"/>
    <xf numFmtId="166" fontId="10" fillId="6" borderId="0" xfId="2" applyNumberFormat="1" applyFill="1" applyAlignment="1">
      <alignment horizontal="center"/>
    </xf>
    <xf numFmtId="166" fontId="0" fillId="6" borderId="0" xfId="0" applyNumberFormat="1" applyFill="1" applyAlignment="1">
      <alignment horizontal="center"/>
    </xf>
    <xf numFmtId="0" fontId="10" fillId="6" borderId="9" xfId="2" applyFill="1" applyBorder="1" applyAlignment="1">
      <alignment horizontal="center"/>
    </xf>
    <xf numFmtId="2" fontId="10" fillId="6" borderId="9" xfId="2" applyNumberFormat="1" applyFill="1" applyBorder="1" applyAlignment="1">
      <alignment horizontal="center"/>
    </xf>
    <xf numFmtId="0" fontId="6" fillId="6" borderId="9" xfId="0" applyFont="1" applyFill="1" applyBorder="1"/>
    <xf numFmtId="166" fontId="10" fillId="6" borderId="9" xfId="2" applyNumberFormat="1" applyFill="1" applyBorder="1" applyAlignment="1">
      <alignment horizontal="center"/>
    </xf>
    <xf numFmtId="166" fontId="0" fillId="6" borderId="9" xfId="0" applyNumberFormat="1" applyFill="1" applyBorder="1" applyAlignment="1">
      <alignment horizontal="center"/>
    </xf>
    <xf numFmtId="2" fontId="10" fillId="0" borderId="0" xfId="2" applyNumberFormat="1"/>
    <xf numFmtId="0" fontId="3" fillId="7" borderId="0" xfId="0" applyFont="1" applyFill="1" applyAlignment="1">
      <alignment wrapText="1"/>
    </xf>
    <xf numFmtId="166" fontId="0" fillId="7" borderId="0" xfId="0" applyNumberFormat="1" applyFill="1" applyAlignment="1">
      <alignment horizontal="center"/>
    </xf>
  </cellXfs>
  <cellStyles count="3">
    <cellStyle name="Normal" xfId="0" builtinId="0"/>
    <cellStyle name="Normal 2" xfId="1" xr:uid="{00000000-0005-0000-0000-000001000000}"/>
    <cellStyle name="Normal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bg2">
                    <a:lumMod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CA">
                <a:solidFill>
                  <a:sysClr val="windowText" lastClr="000000"/>
                </a:solidFill>
              </a:rPr>
              <a:t>Water Level and Extended Drawdown VS Time</a:t>
            </a:r>
            <a:r>
              <a:rPr lang="en-US" sz="1400" b="0" i="0" u="none" strike="noStrike" kern="1200" spc="0" baseline="0">
                <a:solidFill>
                  <a:sysClr val="windowText" lastClr="000000"/>
                </a:solidFill>
              </a:rPr>
              <a:t>: WTN 88224, 2017-10-04</a:t>
            </a:r>
            <a:endParaRPr lang="en-CA">
              <a:solidFill>
                <a:sysClr val="windowText" lastClr="000000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bg2">
                  <a:lumMod val="50000"/>
                </a:schemeClr>
              </a:solidFill>
              <a:latin typeface="+mn-lt"/>
              <a:ea typeface="+mn-ea"/>
              <a:cs typeface="+mn-cs"/>
            </a:defRPr>
          </a:pPr>
          <a:endParaRPr lang="en-CA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Measured Water Level</c:v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xVal>
            <c:numRef>
              <c:f>'Pumped Well Data'!$A$6:$A$211</c:f>
              <c:numCache>
                <c:formatCode>General</c:formatCode>
                <c:ptCount val="206"/>
                <c:pt idx="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  <c:pt idx="10">
                  <c:v>6</c:v>
                </c:pt>
                <c:pt idx="11">
                  <c:v>7</c:v>
                </c:pt>
                <c:pt idx="12">
                  <c:v>8</c:v>
                </c:pt>
                <c:pt idx="13">
                  <c:v>9</c:v>
                </c:pt>
                <c:pt idx="14">
                  <c:v>10</c:v>
                </c:pt>
                <c:pt idx="15">
                  <c:v>12</c:v>
                </c:pt>
                <c:pt idx="16">
                  <c:v>14</c:v>
                </c:pt>
                <c:pt idx="17">
                  <c:v>16</c:v>
                </c:pt>
                <c:pt idx="18">
                  <c:v>18</c:v>
                </c:pt>
                <c:pt idx="19">
                  <c:v>20</c:v>
                </c:pt>
                <c:pt idx="20">
                  <c:v>25</c:v>
                </c:pt>
                <c:pt idx="21">
                  <c:v>30</c:v>
                </c:pt>
                <c:pt idx="22">
                  <c:v>35</c:v>
                </c:pt>
                <c:pt idx="23">
                  <c:v>40</c:v>
                </c:pt>
                <c:pt idx="24">
                  <c:v>45</c:v>
                </c:pt>
                <c:pt idx="25">
                  <c:v>50</c:v>
                </c:pt>
                <c:pt idx="26">
                  <c:v>55</c:v>
                </c:pt>
                <c:pt idx="27">
                  <c:v>60</c:v>
                </c:pt>
                <c:pt idx="28">
                  <c:v>70</c:v>
                </c:pt>
                <c:pt idx="29">
                  <c:v>80</c:v>
                </c:pt>
                <c:pt idx="30">
                  <c:v>90</c:v>
                </c:pt>
                <c:pt idx="31">
                  <c:v>100</c:v>
                </c:pt>
                <c:pt idx="32">
                  <c:v>130</c:v>
                </c:pt>
                <c:pt idx="33">
                  <c:v>160</c:v>
                </c:pt>
                <c:pt idx="34">
                  <c:v>190</c:v>
                </c:pt>
                <c:pt idx="35">
                  <c:v>220</c:v>
                </c:pt>
                <c:pt idx="36">
                  <c:v>250</c:v>
                </c:pt>
                <c:pt idx="37">
                  <c:v>280</c:v>
                </c:pt>
                <c:pt idx="38">
                  <c:v>310</c:v>
                </c:pt>
                <c:pt idx="39">
                  <c:v>370</c:v>
                </c:pt>
                <c:pt idx="40">
                  <c:v>430</c:v>
                </c:pt>
                <c:pt idx="41">
                  <c:v>490</c:v>
                </c:pt>
                <c:pt idx="42">
                  <c:v>550</c:v>
                </c:pt>
                <c:pt idx="43">
                  <c:v>610</c:v>
                </c:pt>
                <c:pt idx="44">
                  <c:v>670</c:v>
                </c:pt>
                <c:pt idx="45">
                  <c:v>730</c:v>
                </c:pt>
                <c:pt idx="46">
                  <c:v>790</c:v>
                </c:pt>
                <c:pt idx="47">
                  <c:v>850</c:v>
                </c:pt>
                <c:pt idx="48">
                  <c:v>910</c:v>
                </c:pt>
                <c:pt idx="49">
                  <c:v>970</c:v>
                </c:pt>
                <c:pt idx="50">
                  <c:v>1030</c:v>
                </c:pt>
                <c:pt idx="51">
                  <c:v>1090</c:v>
                </c:pt>
                <c:pt idx="52">
                  <c:v>1150</c:v>
                </c:pt>
                <c:pt idx="53">
                  <c:v>1210</c:v>
                </c:pt>
                <c:pt idx="54">
                  <c:v>1270</c:v>
                </c:pt>
                <c:pt idx="55">
                  <c:v>1330</c:v>
                </c:pt>
                <c:pt idx="56">
                  <c:v>1390</c:v>
                </c:pt>
                <c:pt idx="57">
                  <c:v>1450</c:v>
                </c:pt>
                <c:pt idx="58">
                  <c:v>1510</c:v>
                </c:pt>
                <c:pt idx="59">
                  <c:v>1570</c:v>
                </c:pt>
                <c:pt idx="60">
                  <c:v>1630</c:v>
                </c:pt>
                <c:pt idx="61">
                  <c:v>1690</c:v>
                </c:pt>
                <c:pt idx="62">
                  <c:v>1750</c:v>
                </c:pt>
                <c:pt idx="63">
                  <c:v>1810</c:v>
                </c:pt>
                <c:pt idx="64">
                  <c:v>1870</c:v>
                </c:pt>
                <c:pt idx="65">
                  <c:v>1930</c:v>
                </c:pt>
                <c:pt idx="66">
                  <c:v>1990</c:v>
                </c:pt>
                <c:pt idx="67">
                  <c:v>2050</c:v>
                </c:pt>
                <c:pt idx="68">
                  <c:v>2110</c:v>
                </c:pt>
                <c:pt idx="69">
                  <c:v>2170</c:v>
                </c:pt>
                <c:pt idx="70">
                  <c:v>2230</c:v>
                </c:pt>
                <c:pt idx="71">
                  <c:v>2290</c:v>
                </c:pt>
                <c:pt idx="72">
                  <c:v>2350</c:v>
                </c:pt>
                <c:pt idx="73">
                  <c:v>2410</c:v>
                </c:pt>
                <c:pt idx="74">
                  <c:v>2470</c:v>
                </c:pt>
                <c:pt idx="75">
                  <c:v>2530</c:v>
                </c:pt>
                <c:pt idx="76">
                  <c:v>2590</c:v>
                </c:pt>
                <c:pt idx="77">
                  <c:v>2650</c:v>
                </c:pt>
                <c:pt idx="78">
                  <c:v>2710</c:v>
                </c:pt>
                <c:pt idx="79">
                  <c:v>2770</c:v>
                </c:pt>
                <c:pt idx="80">
                  <c:v>2830</c:v>
                </c:pt>
                <c:pt idx="81">
                  <c:v>2890</c:v>
                </c:pt>
                <c:pt idx="82">
                  <c:v>2950</c:v>
                </c:pt>
                <c:pt idx="83">
                  <c:v>3010</c:v>
                </c:pt>
                <c:pt idx="84">
                  <c:v>3070</c:v>
                </c:pt>
                <c:pt idx="85">
                  <c:v>3130</c:v>
                </c:pt>
                <c:pt idx="86">
                  <c:v>3190</c:v>
                </c:pt>
                <c:pt idx="87">
                  <c:v>3250</c:v>
                </c:pt>
                <c:pt idx="88">
                  <c:v>3310</c:v>
                </c:pt>
                <c:pt idx="89">
                  <c:v>3370</c:v>
                </c:pt>
                <c:pt idx="90">
                  <c:v>3430</c:v>
                </c:pt>
                <c:pt idx="91">
                  <c:v>3490</c:v>
                </c:pt>
                <c:pt idx="92">
                  <c:v>3550</c:v>
                </c:pt>
                <c:pt idx="93">
                  <c:v>3610</c:v>
                </c:pt>
                <c:pt idx="94">
                  <c:v>3670</c:v>
                </c:pt>
                <c:pt idx="95">
                  <c:v>3730</c:v>
                </c:pt>
                <c:pt idx="96">
                  <c:v>3790</c:v>
                </c:pt>
                <c:pt idx="97">
                  <c:v>3850</c:v>
                </c:pt>
                <c:pt idx="98">
                  <c:v>3910</c:v>
                </c:pt>
                <c:pt idx="99">
                  <c:v>3970</c:v>
                </c:pt>
                <c:pt idx="100">
                  <c:v>4030</c:v>
                </c:pt>
                <c:pt idx="101">
                  <c:v>4090</c:v>
                </c:pt>
                <c:pt idx="102">
                  <c:v>4150</c:v>
                </c:pt>
                <c:pt idx="103">
                  <c:v>4210</c:v>
                </c:pt>
                <c:pt idx="104">
                  <c:v>4270</c:v>
                </c:pt>
                <c:pt idx="105">
                  <c:v>4320</c:v>
                </c:pt>
                <c:pt idx="106">
                  <c:v>4320.5</c:v>
                </c:pt>
                <c:pt idx="107">
                  <c:v>4321</c:v>
                </c:pt>
                <c:pt idx="108">
                  <c:v>4321.5</c:v>
                </c:pt>
                <c:pt idx="109">
                  <c:v>4322</c:v>
                </c:pt>
                <c:pt idx="110">
                  <c:v>4322.5</c:v>
                </c:pt>
                <c:pt idx="111">
                  <c:v>4323</c:v>
                </c:pt>
                <c:pt idx="112">
                  <c:v>4323.5</c:v>
                </c:pt>
                <c:pt idx="113">
                  <c:v>4324</c:v>
                </c:pt>
                <c:pt idx="114">
                  <c:v>4324.5</c:v>
                </c:pt>
                <c:pt idx="115">
                  <c:v>4325</c:v>
                </c:pt>
                <c:pt idx="116">
                  <c:v>4326</c:v>
                </c:pt>
                <c:pt idx="117">
                  <c:v>4327</c:v>
                </c:pt>
                <c:pt idx="118">
                  <c:v>4328</c:v>
                </c:pt>
                <c:pt idx="119">
                  <c:v>4329</c:v>
                </c:pt>
                <c:pt idx="120">
                  <c:v>4330</c:v>
                </c:pt>
                <c:pt idx="121">
                  <c:v>4332</c:v>
                </c:pt>
                <c:pt idx="122">
                  <c:v>4334</c:v>
                </c:pt>
                <c:pt idx="123">
                  <c:v>4336</c:v>
                </c:pt>
                <c:pt idx="124">
                  <c:v>4338</c:v>
                </c:pt>
                <c:pt idx="125">
                  <c:v>4340</c:v>
                </c:pt>
                <c:pt idx="126">
                  <c:v>4345</c:v>
                </c:pt>
                <c:pt idx="127">
                  <c:v>4350</c:v>
                </c:pt>
                <c:pt idx="128">
                  <c:v>4355</c:v>
                </c:pt>
                <c:pt idx="129">
                  <c:v>4360</c:v>
                </c:pt>
                <c:pt idx="130">
                  <c:v>4365</c:v>
                </c:pt>
                <c:pt idx="131">
                  <c:v>4370</c:v>
                </c:pt>
                <c:pt idx="132">
                  <c:v>4375</c:v>
                </c:pt>
                <c:pt idx="133">
                  <c:v>4380</c:v>
                </c:pt>
                <c:pt idx="134">
                  <c:v>4390</c:v>
                </c:pt>
                <c:pt idx="135">
                  <c:v>4400</c:v>
                </c:pt>
                <c:pt idx="136">
                  <c:v>4410</c:v>
                </c:pt>
                <c:pt idx="137">
                  <c:v>4420</c:v>
                </c:pt>
                <c:pt idx="138">
                  <c:v>4450</c:v>
                </c:pt>
                <c:pt idx="139">
                  <c:v>4480</c:v>
                </c:pt>
                <c:pt idx="140">
                  <c:v>4510</c:v>
                </c:pt>
                <c:pt idx="141">
                  <c:v>4540</c:v>
                </c:pt>
                <c:pt idx="142">
                  <c:v>4570</c:v>
                </c:pt>
                <c:pt idx="143">
                  <c:v>4600</c:v>
                </c:pt>
                <c:pt idx="144">
                  <c:v>4630</c:v>
                </c:pt>
                <c:pt idx="145">
                  <c:v>4690</c:v>
                </c:pt>
                <c:pt idx="146">
                  <c:v>4750</c:v>
                </c:pt>
                <c:pt idx="147">
                  <c:v>4810</c:v>
                </c:pt>
                <c:pt idx="148">
                  <c:v>4870</c:v>
                </c:pt>
                <c:pt idx="149">
                  <c:v>4930</c:v>
                </c:pt>
                <c:pt idx="150">
                  <c:v>4990</c:v>
                </c:pt>
                <c:pt idx="151">
                  <c:v>5050</c:v>
                </c:pt>
                <c:pt idx="152">
                  <c:v>5110</c:v>
                </c:pt>
                <c:pt idx="153">
                  <c:v>5170</c:v>
                </c:pt>
                <c:pt idx="154">
                  <c:v>5230</c:v>
                </c:pt>
                <c:pt idx="155">
                  <c:v>5290</c:v>
                </c:pt>
                <c:pt idx="156">
                  <c:v>5350</c:v>
                </c:pt>
                <c:pt idx="157">
                  <c:v>5410</c:v>
                </c:pt>
                <c:pt idx="158">
                  <c:v>5470</c:v>
                </c:pt>
                <c:pt idx="159">
                  <c:v>5530</c:v>
                </c:pt>
                <c:pt idx="160">
                  <c:v>5590</c:v>
                </c:pt>
                <c:pt idx="161">
                  <c:v>5650</c:v>
                </c:pt>
                <c:pt idx="162">
                  <c:v>5710</c:v>
                </c:pt>
                <c:pt idx="163">
                  <c:v>5770</c:v>
                </c:pt>
                <c:pt idx="164">
                  <c:v>5830</c:v>
                </c:pt>
                <c:pt idx="165">
                  <c:v>5890</c:v>
                </c:pt>
                <c:pt idx="166">
                  <c:v>5950</c:v>
                </c:pt>
                <c:pt idx="167">
                  <c:v>6010</c:v>
                </c:pt>
                <c:pt idx="168">
                  <c:v>6070</c:v>
                </c:pt>
                <c:pt idx="169">
                  <c:v>6130</c:v>
                </c:pt>
                <c:pt idx="170">
                  <c:v>6190</c:v>
                </c:pt>
                <c:pt idx="171">
                  <c:v>6250</c:v>
                </c:pt>
                <c:pt idx="172">
                  <c:v>6310</c:v>
                </c:pt>
                <c:pt idx="173">
                  <c:v>6370</c:v>
                </c:pt>
                <c:pt idx="174">
                  <c:v>6430</c:v>
                </c:pt>
                <c:pt idx="175">
                  <c:v>6490</c:v>
                </c:pt>
                <c:pt idx="176">
                  <c:v>6550</c:v>
                </c:pt>
                <c:pt idx="177">
                  <c:v>6610</c:v>
                </c:pt>
                <c:pt idx="178">
                  <c:v>6670</c:v>
                </c:pt>
                <c:pt idx="179">
                  <c:v>6730</c:v>
                </c:pt>
                <c:pt idx="180">
                  <c:v>6790</c:v>
                </c:pt>
                <c:pt idx="181">
                  <c:v>6850</c:v>
                </c:pt>
                <c:pt idx="182">
                  <c:v>6910</c:v>
                </c:pt>
                <c:pt idx="183">
                  <c:v>6970</c:v>
                </c:pt>
                <c:pt idx="184">
                  <c:v>7030</c:v>
                </c:pt>
                <c:pt idx="185">
                  <c:v>7090</c:v>
                </c:pt>
                <c:pt idx="186">
                  <c:v>7150</c:v>
                </c:pt>
                <c:pt idx="187">
                  <c:v>7210</c:v>
                </c:pt>
                <c:pt idx="188">
                  <c:v>7270</c:v>
                </c:pt>
                <c:pt idx="189">
                  <c:v>7330</c:v>
                </c:pt>
                <c:pt idx="190">
                  <c:v>7390</c:v>
                </c:pt>
                <c:pt idx="191">
                  <c:v>7450</c:v>
                </c:pt>
                <c:pt idx="192">
                  <c:v>7510</c:v>
                </c:pt>
                <c:pt idx="193">
                  <c:v>7570</c:v>
                </c:pt>
                <c:pt idx="194">
                  <c:v>7630</c:v>
                </c:pt>
                <c:pt idx="195">
                  <c:v>7690</c:v>
                </c:pt>
                <c:pt idx="196">
                  <c:v>7750</c:v>
                </c:pt>
                <c:pt idx="197">
                  <c:v>7810</c:v>
                </c:pt>
                <c:pt idx="198">
                  <c:v>7870</c:v>
                </c:pt>
                <c:pt idx="199">
                  <c:v>7930</c:v>
                </c:pt>
                <c:pt idx="200">
                  <c:v>7990</c:v>
                </c:pt>
                <c:pt idx="201">
                  <c:v>8050</c:v>
                </c:pt>
                <c:pt idx="202">
                  <c:v>8110</c:v>
                </c:pt>
                <c:pt idx="203">
                  <c:v>8170</c:v>
                </c:pt>
                <c:pt idx="204">
                  <c:v>8230</c:v>
                </c:pt>
                <c:pt idx="205">
                  <c:v>8290</c:v>
                </c:pt>
              </c:numCache>
            </c:numRef>
          </c:xVal>
          <c:yVal>
            <c:numRef>
              <c:f>'Pumped Well Data'!$H$6:$H$211</c:f>
              <c:numCache>
                <c:formatCode>0.00</c:formatCode>
                <c:ptCount val="206"/>
                <c:pt idx="0">
                  <c:v>82.05</c:v>
                </c:pt>
                <c:pt idx="1">
                  <c:v>82.05</c:v>
                </c:pt>
                <c:pt idx="2">
                  <c:v>82.1</c:v>
                </c:pt>
                <c:pt idx="3">
                  <c:v>82.14</c:v>
                </c:pt>
                <c:pt idx="4">
                  <c:v>82.14</c:v>
                </c:pt>
                <c:pt idx="5">
                  <c:v>82.04</c:v>
                </c:pt>
                <c:pt idx="6">
                  <c:v>82.05</c:v>
                </c:pt>
                <c:pt idx="7">
                  <c:v>82.13</c:v>
                </c:pt>
                <c:pt idx="8">
                  <c:v>82.22</c:v>
                </c:pt>
                <c:pt idx="9">
                  <c:v>82.29</c:v>
                </c:pt>
                <c:pt idx="10">
                  <c:v>82.33</c:v>
                </c:pt>
                <c:pt idx="11">
                  <c:v>82.33</c:v>
                </c:pt>
                <c:pt idx="12">
                  <c:v>82.36</c:v>
                </c:pt>
                <c:pt idx="13">
                  <c:v>82.41</c:v>
                </c:pt>
                <c:pt idx="14">
                  <c:v>82.45</c:v>
                </c:pt>
                <c:pt idx="15">
                  <c:v>82.53</c:v>
                </c:pt>
                <c:pt idx="16">
                  <c:v>82.59</c:v>
                </c:pt>
                <c:pt idx="17">
                  <c:v>82.66</c:v>
                </c:pt>
                <c:pt idx="18">
                  <c:v>82.73</c:v>
                </c:pt>
                <c:pt idx="19">
                  <c:v>82.8</c:v>
                </c:pt>
                <c:pt idx="20">
                  <c:v>82.94</c:v>
                </c:pt>
                <c:pt idx="21">
                  <c:v>83.07</c:v>
                </c:pt>
                <c:pt idx="22">
                  <c:v>83.2</c:v>
                </c:pt>
                <c:pt idx="23">
                  <c:v>83.3</c:v>
                </c:pt>
                <c:pt idx="24">
                  <c:v>83.41</c:v>
                </c:pt>
                <c:pt idx="25">
                  <c:v>83.52</c:v>
                </c:pt>
                <c:pt idx="26">
                  <c:v>83.62</c:v>
                </c:pt>
                <c:pt idx="27">
                  <c:v>83.72</c:v>
                </c:pt>
                <c:pt idx="28">
                  <c:v>83.9</c:v>
                </c:pt>
                <c:pt idx="29">
                  <c:v>84.06</c:v>
                </c:pt>
                <c:pt idx="30">
                  <c:v>84.24</c:v>
                </c:pt>
                <c:pt idx="31">
                  <c:v>84.39</c:v>
                </c:pt>
                <c:pt idx="32">
                  <c:v>84.84</c:v>
                </c:pt>
                <c:pt idx="33">
                  <c:v>85.25</c:v>
                </c:pt>
                <c:pt idx="34">
                  <c:v>85.62</c:v>
                </c:pt>
                <c:pt idx="35">
                  <c:v>85.96</c:v>
                </c:pt>
                <c:pt idx="36">
                  <c:v>86.34</c:v>
                </c:pt>
                <c:pt idx="37">
                  <c:v>86.67</c:v>
                </c:pt>
                <c:pt idx="38">
                  <c:v>86.99</c:v>
                </c:pt>
                <c:pt idx="39">
                  <c:v>87.57</c:v>
                </c:pt>
                <c:pt idx="40">
                  <c:v>88.15</c:v>
                </c:pt>
                <c:pt idx="41">
                  <c:v>88.67</c:v>
                </c:pt>
                <c:pt idx="42">
                  <c:v>89.16</c:v>
                </c:pt>
                <c:pt idx="43">
                  <c:v>89.59</c:v>
                </c:pt>
                <c:pt idx="44">
                  <c:v>90.04</c:v>
                </c:pt>
                <c:pt idx="45">
                  <c:v>90.48</c:v>
                </c:pt>
                <c:pt idx="46">
                  <c:v>90.84</c:v>
                </c:pt>
                <c:pt idx="47">
                  <c:v>91.24</c:v>
                </c:pt>
                <c:pt idx="48">
                  <c:v>91.61</c:v>
                </c:pt>
                <c:pt idx="49">
                  <c:v>91.99</c:v>
                </c:pt>
                <c:pt idx="50">
                  <c:v>92.32</c:v>
                </c:pt>
                <c:pt idx="51">
                  <c:v>92.74</c:v>
                </c:pt>
                <c:pt idx="52">
                  <c:v>93.14</c:v>
                </c:pt>
                <c:pt idx="53">
                  <c:v>93.51</c:v>
                </c:pt>
                <c:pt idx="54">
                  <c:v>93.85</c:v>
                </c:pt>
                <c:pt idx="55">
                  <c:v>94.17</c:v>
                </c:pt>
                <c:pt idx="56">
                  <c:v>94.51</c:v>
                </c:pt>
                <c:pt idx="57">
                  <c:v>94.82</c:v>
                </c:pt>
                <c:pt idx="58">
                  <c:v>95.13</c:v>
                </c:pt>
                <c:pt idx="59">
                  <c:v>95.44</c:v>
                </c:pt>
                <c:pt idx="60">
                  <c:v>95.72</c:v>
                </c:pt>
                <c:pt idx="61">
                  <c:v>95.97</c:v>
                </c:pt>
                <c:pt idx="62">
                  <c:v>96.24</c:v>
                </c:pt>
                <c:pt idx="63">
                  <c:v>96.49</c:v>
                </c:pt>
                <c:pt idx="64">
                  <c:v>96.75</c:v>
                </c:pt>
                <c:pt idx="65">
                  <c:v>97.02</c:v>
                </c:pt>
                <c:pt idx="66">
                  <c:v>97.25</c:v>
                </c:pt>
                <c:pt idx="67">
                  <c:v>97.51</c:v>
                </c:pt>
                <c:pt idx="68">
                  <c:v>97.76</c:v>
                </c:pt>
                <c:pt idx="69">
                  <c:v>97.97</c:v>
                </c:pt>
                <c:pt idx="70">
                  <c:v>98.24</c:v>
                </c:pt>
                <c:pt idx="71">
                  <c:v>98.43</c:v>
                </c:pt>
                <c:pt idx="72">
                  <c:v>98.61</c:v>
                </c:pt>
                <c:pt idx="73">
                  <c:v>98.82</c:v>
                </c:pt>
                <c:pt idx="74">
                  <c:v>99.01</c:v>
                </c:pt>
                <c:pt idx="75">
                  <c:v>99.23</c:v>
                </c:pt>
                <c:pt idx="76">
                  <c:v>99.52</c:v>
                </c:pt>
                <c:pt idx="77">
                  <c:v>99.75</c:v>
                </c:pt>
                <c:pt idx="78">
                  <c:v>99.96</c:v>
                </c:pt>
                <c:pt idx="79">
                  <c:v>100.18</c:v>
                </c:pt>
                <c:pt idx="80">
                  <c:v>100.38</c:v>
                </c:pt>
                <c:pt idx="81">
                  <c:v>100.58</c:v>
                </c:pt>
                <c:pt idx="82">
                  <c:v>100.83</c:v>
                </c:pt>
                <c:pt idx="83">
                  <c:v>100.93</c:v>
                </c:pt>
                <c:pt idx="84">
                  <c:v>101.11</c:v>
                </c:pt>
                <c:pt idx="85">
                  <c:v>101.28</c:v>
                </c:pt>
                <c:pt idx="86">
                  <c:v>101.44</c:v>
                </c:pt>
                <c:pt idx="87">
                  <c:v>101.58</c:v>
                </c:pt>
                <c:pt idx="88">
                  <c:v>101.73</c:v>
                </c:pt>
                <c:pt idx="89">
                  <c:v>101.89</c:v>
                </c:pt>
                <c:pt idx="90">
                  <c:v>102.06</c:v>
                </c:pt>
                <c:pt idx="91">
                  <c:v>102.22</c:v>
                </c:pt>
                <c:pt idx="92">
                  <c:v>102.38</c:v>
                </c:pt>
                <c:pt idx="93">
                  <c:v>102.56</c:v>
                </c:pt>
                <c:pt idx="94">
                  <c:v>102.72</c:v>
                </c:pt>
                <c:pt idx="95">
                  <c:v>102.87</c:v>
                </c:pt>
                <c:pt idx="96">
                  <c:v>103.01</c:v>
                </c:pt>
                <c:pt idx="97">
                  <c:v>103.14</c:v>
                </c:pt>
                <c:pt idx="98">
                  <c:v>103.28</c:v>
                </c:pt>
                <c:pt idx="99">
                  <c:v>103.4</c:v>
                </c:pt>
                <c:pt idx="100">
                  <c:v>103.55</c:v>
                </c:pt>
                <c:pt idx="101">
                  <c:v>103.69</c:v>
                </c:pt>
                <c:pt idx="102">
                  <c:v>103.82</c:v>
                </c:pt>
                <c:pt idx="103">
                  <c:v>103.96</c:v>
                </c:pt>
                <c:pt idx="104">
                  <c:v>104.09</c:v>
                </c:pt>
                <c:pt idx="105">
                  <c:v>104.2</c:v>
                </c:pt>
                <c:pt idx="106">
                  <c:v>103.49</c:v>
                </c:pt>
                <c:pt idx="107">
                  <c:v>103.46</c:v>
                </c:pt>
                <c:pt idx="108">
                  <c:v>103.44</c:v>
                </c:pt>
                <c:pt idx="109">
                  <c:v>103.41</c:v>
                </c:pt>
                <c:pt idx="110">
                  <c:v>103.38</c:v>
                </c:pt>
                <c:pt idx="111">
                  <c:v>103.36</c:v>
                </c:pt>
                <c:pt idx="112">
                  <c:v>103.34</c:v>
                </c:pt>
                <c:pt idx="113">
                  <c:v>103.32</c:v>
                </c:pt>
                <c:pt idx="114">
                  <c:v>103.3</c:v>
                </c:pt>
                <c:pt idx="115">
                  <c:v>103.28</c:v>
                </c:pt>
                <c:pt idx="116">
                  <c:v>103.25</c:v>
                </c:pt>
                <c:pt idx="117">
                  <c:v>103.21</c:v>
                </c:pt>
                <c:pt idx="118">
                  <c:v>103.18</c:v>
                </c:pt>
                <c:pt idx="119">
                  <c:v>103.15</c:v>
                </c:pt>
                <c:pt idx="120">
                  <c:v>103.12</c:v>
                </c:pt>
                <c:pt idx="121">
                  <c:v>103.06</c:v>
                </c:pt>
                <c:pt idx="122">
                  <c:v>103.01</c:v>
                </c:pt>
                <c:pt idx="123">
                  <c:v>102.95</c:v>
                </c:pt>
                <c:pt idx="124">
                  <c:v>102.9</c:v>
                </c:pt>
                <c:pt idx="125">
                  <c:v>102.85</c:v>
                </c:pt>
                <c:pt idx="126">
                  <c:v>102.73</c:v>
                </c:pt>
                <c:pt idx="127">
                  <c:v>102.61</c:v>
                </c:pt>
                <c:pt idx="128">
                  <c:v>102.5</c:v>
                </c:pt>
                <c:pt idx="129">
                  <c:v>102.4</c:v>
                </c:pt>
                <c:pt idx="130">
                  <c:v>102.3</c:v>
                </c:pt>
                <c:pt idx="131">
                  <c:v>102.21</c:v>
                </c:pt>
                <c:pt idx="132">
                  <c:v>102.11</c:v>
                </c:pt>
                <c:pt idx="133">
                  <c:v>102.02</c:v>
                </c:pt>
                <c:pt idx="134">
                  <c:v>101.87</c:v>
                </c:pt>
                <c:pt idx="135">
                  <c:v>101.67</c:v>
                </c:pt>
                <c:pt idx="136">
                  <c:v>101.52</c:v>
                </c:pt>
                <c:pt idx="137">
                  <c:v>101.36</c:v>
                </c:pt>
                <c:pt idx="138">
                  <c:v>100.94</c:v>
                </c:pt>
                <c:pt idx="139">
                  <c:v>100.29999923706055</c:v>
                </c:pt>
                <c:pt idx="140">
                  <c:v>99.700000762939453</c:v>
                </c:pt>
                <c:pt idx="141">
                  <c:v>99.100000381469727</c:v>
                </c:pt>
                <c:pt idx="142">
                  <c:v>98.600000381469727</c:v>
                </c:pt>
                <c:pt idx="143">
                  <c:v>98.100000381469727</c:v>
                </c:pt>
                <c:pt idx="144">
                  <c:v>97.600000381469727</c:v>
                </c:pt>
                <c:pt idx="145">
                  <c:v>96.799999237060547</c:v>
                </c:pt>
                <c:pt idx="146">
                  <c:v>95.899999618530273</c:v>
                </c:pt>
                <c:pt idx="147">
                  <c:v>95.299999237060547</c:v>
                </c:pt>
                <c:pt idx="148">
                  <c:v>94.600000381469727</c:v>
                </c:pt>
                <c:pt idx="149">
                  <c:v>94</c:v>
                </c:pt>
                <c:pt idx="150">
                  <c:v>93.399999618530273</c:v>
                </c:pt>
                <c:pt idx="151">
                  <c:v>92.799999237060547</c:v>
                </c:pt>
                <c:pt idx="152">
                  <c:v>92.200000762939453</c:v>
                </c:pt>
                <c:pt idx="153">
                  <c:v>91.599998474121094</c:v>
                </c:pt>
                <c:pt idx="154">
                  <c:v>91.099998474121094</c:v>
                </c:pt>
                <c:pt idx="155">
                  <c:v>90.5</c:v>
                </c:pt>
                <c:pt idx="156">
                  <c:v>90</c:v>
                </c:pt>
                <c:pt idx="157">
                  <c:v>89.5</c:v>
                </c:pt>
                <c:pt idx="158">
                  <c:v>89.099998474121094</c:v>
                </c:pt>
                <c:pt idx="159">
                  <c:v>88.599998474121094</c:v>
                </c:pt>
                <c:pt idx="160">
                  <c:v>88.099998474121094</c:v>
                </c:pt>
                <c:pt idx="161">
                  <c:v>87.700000762939453</c:v>
                </c:pt>
                <c:pt idx="162">
                  <c:v>87.299999237060547</c:v>
                </c:pt>
                <c:pt idx="163">
                  <c:v>86.599998474121094</c:v>
                </c:pt>
                <c:pt idx="164">
                  <c:v>86.099998474121094</c:v>
                </c:pt>
                <c:pt idx="165">
                  <c:v>85.700000762939453</c:v>
                </c:pt>
                <c:pt idx="166">
                  <c:v>85.200000762939453</c:v>
                </c:pt>
                <c:pt idx="167">
                  <c:v>84.799999237060547</c:v>
                </c:pt>
                <c:pt idx="168">
                  <c:v>84.400001525878906</c:v>
                </c:pt>
                <c:pt idx="169">
                  <c:v>84</c:v>
                </c:pt>
                <c:pt idx="170">
                  <c:v>83.599998474121094</c:v>
                </c:pt>
                <c:pt idx="171">
                  <c:v>83.200000762939453</c:v>
                </c:pt>
                <c:pt idx="172">
                  <c:v>82.900001525878906</c:v>
                </c:pt>
                <c:pt idx="173">
                  <c:v>82.5</c:v>
                </c:pt>
                <c:pt idx="174">
                  <c:v>82.099998474121094</c:v>
                </c:pt>
                <c:pt idx="175">
                  <c:v>81.799999237060547</c:v>
                </c:pt>
                <c:pt idx="176">
                  <c:v>81.5</c:v>
                </c:pt>
                <c:pt idx="177">
                  <c:v>81.099998474121094</c:v>
                </c:pt>
                <c:pt idx="178">
                  <c:v>80.799999237060547</c:v>
                </c:pt>
                <c:pt idx="179">
                  <c:v>80.599998474121094</c:v>
                </c:pt>
                <c:pt idx="180">
                  <c:v>80.200000762939453</c:v>
                </c:pt>
                <c:pt idx="181">
                  <c:v>79.900001525878906</c:v>
                </c:pt>
                <c:pt idx="182">
                  <c:v>79.599998474121094</c:v>
                </c:pt>
                <c:pt idx="183">
                  <c:v>79.400001525878906</c:v>
                </c:pt>
                <c:pt idx="184">
                  <c:v>79.099998474121094</c:v>
                </c:pt>
                <c:pt idx="185">
                  <c:v>78.799999237060547</c:v>
                </c:pt>
                <c:pt idx="186">
                  <c:v>78.5</c:v>
                </c:pt>
                <c:pt idx="187">
                  <c:v>78.299999237060547</c:v>
                </c:pt>
                <c:pt idx="188">
                  <c:v>78</c:v>
                </c:pt>
                <c:pt idx="189">
                  <c:v>77.799999237060547</c:v>
                </c:pt>
                <c:pt idx="190">
                  <c:v>77.599998474121094</c:v>
                </c:pt>
                <c:pt idx="191">
                  <c:v>77.299999237060547</c:v>
                </c:pt>
                <c:pt idx="192">
                  <c:v>77.099998474121094</c:v>
                </c:pt>
                <c:pt idx="193">
                  <c:v>76.799999237060547</c:v>
                </c:pt>
                <c:pt idx="194">
                  <c:v>76.599998474121094</c:v>
                </c:pt>
                <c:pt idx="195">
                  <c:v>76.299999237060547</c:v>
                </c:pt>
                <c:pt idx="196">
                  <c:v>76.099998474121094</c:v>
                </c:pt>
                <c:pt idx="197">
                  <c:v>75.900001525878906</c:v>
                </c:pt>
                <c:pt idx="198">
                  <c:v>75.700000762939453</c:v>
                </c:pt>
                <c:pt idx="199">
                  <c:v>75.5</c:v>
                </c:pt>
                <c:pt idx="200">
                  <c:v>75.299999237060547</c:v>
                </c:pt>
                <c:pt idx="201">
                  <c:v>75.099998474121094</c:v>
                </c:pt>
                <c:pt idx="202">
                  <c:v>75</c:v>
                </c:pt>
                <c:pt idx="203">
                  <c:v>74.799999237060547</c:v>
                </c:pt>
                <c:pt idx="204">
                  <c:v>74.599998474121094</c:v>
                </c:pt>
                <c:pt idx="205">
                  <c:v>74.400001525878906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966-457C-A07F-8869A84578F8}"/>
            </c:ext>
          </c:extLst>
        </c:ser>
        <c:ser>
          <c:idx val="1"/>
          <c:order val="1"/>
          <c:tx>
            <c:v>Calculated Extended Drawdown</c:v>
          </c:tx>
          <c:spPr>
            <a:ln w="12700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'Pumped Well Data'!$A$6:$A$211</c:f>
              <c:numCache>
                <c:formatCode>General</c:formatCode>
                <c:ptCount val="206"/>
                <c:pt idx="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  <c:pt idx="10">
                  <c:v>6</c:v>
                </c:pt>
                <c:pt idx="11">
                  <c:v>7</c:v>
                </c:pt>
                <c:pt idx="12">
                  <c:v>8</c:v>
                </c:pt>
                <c:pt idx="13">
                  <c:v>9</c:v>
                </c:pt>
                <c:pt idx="14">
                  <c:v>10</c:v>
                </c:pt>
                <c:pt idx="15">
                  <c:v>12</c:v>
                </c:pt>
                <c:pt idx="16">
                  <c:v>14</c:v>
                </c:pt>
                <c:pt idx="17">
                  <c:v>16</c:v>
                </c:pt>
                <c:pt idx="18">
                  <c:v>18</c:v>
                </c:pt>
                <c:pt idx="19">
                  <c:v>20</c:v>
                </c:pt>
                <c:pt idx="20">
                  <c:v>25</c:v>
                </c:pt>
                <c:pt idx="21">
                  <c:v>30</c:v>
                </c:pt>
                <c:pt idx="22">
                  <c:v>35</c:v>
                </c:pt>
                <c:pt idx="23">
                  <c:v>40</c:v>
                </c:pt>
                <c:pt idx="24">
                  <c:v>45</c:v>
                </c:pt>
                <c:pt idx="25">
                  <c:v>50</c:v>
                </c:pt>
                <c:pt idx="26">
                  <c:v>55</c:v>
                </c:pt>
                <c:pt idx="27">
                  <c:v>60</c:v>
                </c:pt>
                <c:pt idx="28">
                  <c:v>70</c:v>
                </c:pt>
                <c:pt idx="29">
                  <c:v>80</c:v>
                </c:pt>
                <c:pt idx="30">
                  <c:v>90</c:v>
                </c:pt>
                <c:pt idx="31">
                  <c:v>100</c:v>
                </c:pt>
                <c:pt idx="32">
                  <c:v>130</c:v>
                </c:pt>
                <c:pt idx="33">
                  <c:v>160</c:v>
                </c:pt>
                <c:pt idx="34">
                  <c:v>190</c:v>
                </c:pt>
                <c:pt idx="35">
                  <c:v>220</c:v>
                </c:pt>
                <c:pt idx="36">
                  <c:v>250</c:v>
                </c:pt>
                <c:pt idx="37">
                  <c:v>280</c:v>
                </c:pt>
                <c:pt idx="38">
                  <c:v>310</c:v>
                </c:pt>
                <c:pt idx="39">
                  <c:v>370</c:v>
                </c:pt>
                <c:pt idx="40">
                  <c:v>430</c:v>
                </c:pt>
                <c:pt idx="41">
                  <c:v>490</c:v>
                </c:pt>
                <c:pt idx="42">
                  <c:v>550</c:v>
                </c:pt>
                <c:pt idx="43">
                  <c:v>610</c:v>
                </c:pt>
                <c:pt idx="44">
                  <c:v>670</c:v>
                </c:pt>
                <c:pt idx="45">
                  <c:v>730</c:v>
                </c:pt>
                <c:pt idx="46">
                  <c:v>790</c:v>
                </c:pt>
                <c:pt idx="47">
                  <c:v>850</c:v>
                </c:pt>
                <c:pt idx="48">
                  <c:v>910</c:v>
                </c:pt>
                <c:pt idx="49">
                  <c:v>970</c:v>
                </c:pt>
                <c:pt idx="50">
                  <c:v>1030</c:v>
                </c:pt>
                <c:pt idx="51">
                  <c:v>1090</c:v>
                </c:pt>
                <c:pt idx="52">
                  <c:v>1150</c:v>
                </c:pt>
                <c:pt idx="53">
                  <c:v>1210</c:v>
                </c:pt>
                <c:pt idx="54">
                  <c:v>1270</c:v>
                </c:pt>
                <c:pt idx="55">
                  <c:v>1330</c:v>
                </c:pt>
                <c:pt idx="56">
                  <c:v>1390</c:v>
                </c:pt>
                <c:pt idx="57">
                  <c:v>1450</c:v>
                </c:pt>
                <c:pt idx="58">
                  <c:v>1510</c:v>
                </c:pt>
                <c:pt idx="59">
                  <c:v>1570</c:v>
                </c:pt>
                <c:pt idx="60">
                  <c:v>1630</c:v>
                </c:pt>
                <c:pt idx="61">
                  <c:v>1690</c:v>
                </c:pt>
                <c:pt idx="62">
                  <c:v>1750</c:v>
                </c:pt>
                <c:pt idx="63">
                  <c:v>1810</c:v>
                </c:pt>
                <c:pt idx="64">
                  <c:v>1870</c:v>
                </c:pt>
                <c:pt idx="65">
                  <c:v>1930</c:v>
                </c:pt>
                <c:pt idx="66">
                  <c:v>1990</c:v>
                </c:pt>
                <c:pt idx="67">
                  <c:v>2050</c:v>
                </c:pt>
                <c:pt idx="68">
                  <c:v>2110</c:v>
                </c:pt>
                <c:pt idx="69">
                  <c:v>2170</c:v>
                </c:pt>
                <c:pt idx="70">
                  <c:v>2230</c:v>
                </c:pt>
                <c:pt idx="71">
                  <c:v>2290</c:v>
                </c:pt>
                <c:pt idx="72">
                  <c:v>2350</c:v>
                </c:pt>
                <c:pt idx="73">
                  <c:v>2410</c:v>
                </c:pt>
                <c:pt idx="74">
                  <c:v>2470</c:v>
                </c:pt>
                <c:pt idx="75">
                  <c:v>2530</c:v>
                </c:pt>
                <c:pt idx="76">
                  <c:v>2590</c:v>
                </c:pt>
                <c:pt idx="77">
                  <c:v>2650</c:v>
                </c:pt>
                <c:pt idx="78">
                  <c:v>2710</c:v>
                </c:pt>
                <c:pt idx="79">
                  <c:v>2770</c:v>
                </c:pt>
                <c:pt idx="80">
                  <c:v>2830</c:v>
                </c:pt>
                <c:pt idx="81">
                  <c:v>2890</c:v>
                </c:pt>
                <c:pt idx="82">
                  <c:v>2950</c:v>
                </c:pt>
                <c:pt idx="83">
                  <c:v>3010</c:v>
                </c:pt>
                <c:pt idx="84">
                  <c:v>3070</c:v>
                </c:pt>
                <c:pt idx="85">
                  <c:v>3130</c:v>
                </c:pt>
                <c:pt idx="86">
                  <c:v>3190</c:v>
                </c:pt>
                <c:pt idx="87">
                  <c:v>3250</c:v>
                </c:pt>
                <c:pt idx="88">
                  <c:v>3310</c:v>
                </c:pt>
                <c:pt idx="89">
                  <c:v>3370</c:v>
                </c:pt>
                <c:pt idx="90">
                  <c:v>3430</c:v>
                </c:pt>
                <c:pt idx="91">
                  <c:v>3490</c:v>
                </c:pt>
                <c:pt idx="92">
                  <c:v>3550</c:v>
                </c:pt>
                <c:pt idx="93">
                  <c:v>3610</c:v>
                </c:pt>
                <c:pt idx="94">
                  <c:v>3670</c:v>
                </c:pt>
                <c:pt idx="95">
                  <c:v>3730</c:v>
                </c:pt>
                <c:pt idx="96">
                  <c:v>3790</c:v>
                </c:pt>
                <c:pt idx="97">
                  <c:v>3850</c:v>
                </c:pt>
                <c:pt idx="98">
                  <c:v>3910</c:v>
                </c:pt>
                <c:pt idx="99">
                  <c:v>3970</c:v>
                </c:pt>
                <c:pt idx="100">
                  <c:v>4030</c:v>
                </c:pt>
                <c:pt idx="101">
                  <c:v>4090</c:v>
                </c:pt>
                <c:pt idx="102">
                  <c:v>4150</c:v>
                </c:pt>
                <c:pt idx="103">
                  <c:v>4210</c:v>
                </c:pt>
                <c:pt idx="104">
                  <c:v>4270</c:v>
                </c:pt>
                <c:pt idx="105">
                  <c:v>4320</c:v>
                </c:pt>
                <c:pt idx="106">
                  <c:v>4320.5</c:v>
                </c:pt>
                <c:pt idx="107">
                  <c:v>4321</c:v>
                </c:pt>
                <c:pt idx="108">
                  <c:v>4321.5</c:v>
                </c:pt>
                <c:pt idx="109">
                  <c:v>4322</c:v>
                </c:pt>
                <c:pt idx="110">
                  <c:v>4322.5</c:v>
                </c:pt>
                <c:pt idx="111">
                  <c:v>4323</c:v>
                </c:pt>
                <c:pt idx="112">
                  <c:v>4323.5</c:v>
                </c:pt>
                <c:pt idx="113">
                  <c:v>4324</c:v>
                </c:pt>
                <c:pt idx="114">
                  <c:v>4324.5</c:v>
                </c:pt>
                <c:pt idx="115">
                  <c:v>4325</c:v>
                </c:pt>
                <c:pt idx="116">
                  <c:v>4326</c:v>
                </c:pt>
                <c:pt idx="117">
                  <c:v>4327</c:v>
                </c:pt>
                <c:pt idx="118">
                  <c:v>4328</c:v>
                </c:pt>
                <c:pt idx="119">
                  <c:v>4329</c:v>
                </c:pt>
                <c:pt idx="120">
                  <c:v>4330</c:v>
                </c:pt>
                <c:pt idx="121">
                  <c:v>4332</c:v>
                </c:pt>
                <c:pt idx="122">
                  <c:v>4334</c:v>
                </c:pt>
                <c:pt idx="123">
                  <c:v>4336</c:v>
                </c:pt>
                <c:pt idx="124">
                  <c:v>4338</c:v>
                </c:pt>
                <c:pt idx="125">
                  <c:v>4340</c:v>
                </c:pt>
                <c:pt idx="126">
                  <c:v>4345</c:v>
                </c:pt>
                <c:pt idx="127">
                  <c:v>4350</c:v>
                </c:pt>
                <c:pt idx="128">
                  <c:v>4355</c:v>
                </c:pt>
                <c:pt idx="129">
                  <c:v>4360</c:v>
                </c:pt>
                <c:pt idx="130">
                  <c:v>4365</c:v>
                </c:pt>
                <c:pt idx="131">
                  <c:v>4370</c:v>
                </c:pt>
                <c:pt idx="132">
                  <c:v>4375</c:v>
                </c:pt>
                <c:pt idx="133">
                  <c:v>4380</c:v>
                </c:pt>
                <c:pt idx="134">
                  <c:v>4390</c:v>
                </c:pt>
                <c:pt idx="135">
                  <c:v>4400</c:v>
                </c:pt>
                <c:pt idx="136">
                  <c:v>4410</c:v>
                </c:pt>
                <c:pt idx="137">
                  <c:v>4420</c:v>
                </c:pt>
                <c:pt idx="138">
                  <c:v>4450</c:v>
                </c:pt>
                <c:pt idx="139">
                  <c:v>4480</c:v>
                </c:pt>
                <c:pt idx="140">
                  <c:v>4510</c:v>
                </c:pt>
                <c:pt idx="141">
                  <c:v>4540</c:v>
                </c:pt>
                <c:pt idx="142">
                  <c:v>4570</c:v>
                </c:pt>
                <c:pt idx="143">
                  <c:v>4600</c:v>
                </c:pt>
                <c:pt idx="144">
                  <c:v>4630</c:v>
                </c:pt>
                <c:pt idx="145">
                  <c:v>4690</c:v>
                </c:pt>
                <c:pt idx="146">
                  <c:v>4750</c:v>
                </c:pt>
                <c:pt idx="147">
                  <c:v>4810</c:v>
                </c:pt>
                <c:pt idx="148">
                  <c:v>4870</c:v>
                </c:pt>
                <c:pt idx="149">
                  <c:v>4930</c:v>
                </c:pt>
                <c:pt idx="150">
                  <c:v>4990</c:v>
                </c:pt>
                <c:pt idx="151">
                  <c:v>5050</c:v>
                </c:pt>
                <c:pt idx="152">
                  <c:v>5110</c:v>
                </c:pt>
                <c:pt idx="153">
                  <c:v>5170</c:v>
                </c:pt>
                <c:pt idx="154">
                  <c:v>5230</c:v>
                </c:pt>
                <c:pt idx="155">
                  <c:v>5290</c:v>
                </c:pt>
                <c:pt idx="156">
                  <c:v>5350</c:v>
                </c:pt>
                <c:pt idx="157">
                  <c:v>5410</c:v>
                </c:pt>
                <c:pt idx="158">
                  <c:v>5470</c:v>
                </c:pt>
                <c:pt idx="159">
                  <c:v>5530</c:v>
                </c:pt>
                <c:pt idx="160">
                  <c:v>5590</c:v>
                </c:pt>
                <c:pt idx="161">
                  <c:v>5650</c:v>
                </c:pt>
                <c:pt idx="162">
                  <c:v>5710</c:v>
                </c:pt>
                <c:pt idx="163">
                  <c:v>5770</c:v>
                </c:pt>
                <c:pt idx="164">
                  <c:v>5830</c:v>
                </c:pt>
                <c:pt idx="165">
                  <c:v>5890</c:v>
                </c:pt>
                <c:pt idx="166">
                  <c:v>5950</c:v>
                </c:pt>
                <c:pt idx="167">
                  <c:v>6010</c:v>
                </c:pt>
                <c:pt idx="168">
                  <c:v>6070</c:v>
                </c:pt>
                <c:pt idx="169">
                  <c:v>6130</c:v>
                </c:pt>
                <c:pt idx="170">
                  <c:v>6190</c:v>
                </c:pt>
                <c:pt idx="171">
                  <c:v>6250</c:v>
                </c:pt>
                <c:pt idx="172">
                  <c:v>6310</c:v>
                </c:pt>
                <c:pt idx="173">
                  <c:v>6370</c:v>
                </c:pt>
                <c:pt idx="174">
                  <c:v>6430</c:v>
                </c:pt>
                <c:pt idx="175">
                  <c:v>6490</c:v>
                </c:pt>
                <c:pt idx="176">
                  <c:v>6550</c:v>
                </c:pt>
                <c:pt idx="177">
                  <c:v>6610</c:v>
                </c:pt>
                <c:pt idx="178">
                  <c:v>6670</c:v>
                </c:pt>
                <c:pt idx="179">
                  <c:v>6730</c:v>
                </c:pt>
                <c:pt idx="180">
                  <c:v>6790</c:v>
                </c:pt>
                <c:pt idx="181">
                  <c:v>6850</c:v>
                </c:pt>
                <c:pt idx="182">
                  <c:v>6910</c:v>
                </c:pt>
                <c:pt idx="183">
                  <c:v>6970</c:v>
                </c:pt>
                <c:pt idx="184">
                  <c:v>7030</c:v>
                </c:pt>
                <c:pt idx="185">
                  <c:v>7090</c:v>
                </c:pt>
                <c:pt idx="186">
                  <c:v>7150</c:v>
                </c:pt>
                <c:pt idx="187">
                  <c:v>7210</c:v>
                </c:pt>
                <c:pt idx="188">
                  <c:v>7270</c:v>
                </c:pt>
                <c:pt idx="189">
                  <c:v>7330</c:v>
                </c:pt>
                <c:pt idx="190">
                  <c:v>7390</c:v>
                </c:pt>
                <c:pt idx="191">
                  <c:v>7450</c:v>
                </c:pt>
                <c:pt idx="192">
                  <c:v>7510</c:v>
                </c:pt>
                <c:pt idx="193">
                  <c:v>7570</c:v>
                </c:pt>
                <c:pt idx="194">
                  <c:v>7630</c:v>
                </c:pt>
                <c:pt idx="195">
                  <c:v>7690</c:v>
                </c:pt>
                <c:pt idx="196">
                  <c:v>7750</c:v>
                </c:pt>
                <c:pt idx="197">
                  <c:v>7810</c:v>
                </c:pt>
                <c:pt idx="198">
                  <c:v>7870</c:v>
                </c:pt>
                <c:pt idx="199">
                  <c:v>7930</c:v>
                </c:pt>
                <c:pt idx="200">
                  <c:v>7990</c:v>
                </c:pt>
                <c:pt idx="201">
                  <c:v>8050</c:v>
                </c:pt>
                <c:pt idx="202">
                  <c:v>8110</c:v>
                </c:pt>
                <c:pt idx="203">
                  <c:v>8170</c:v>
                </c:pt>
                <c:pt idx="204">
                  <c:v>8230</c:v>
                </c:pt>
                <c:pt idx="205">
                  <c:v>8290</c:v>
                </c:pt>
              </c:numCache>
            </c:numRef>
          </c:xVal>
          <c:yVal>
            <c:numRef>
              <c:f>'Pumped Well Data'!$J$6:$J$211</c:f>
              <c:numCache>
                <c:formatCode>0.000</c:formatCode>
                <c:ptCount val="206"/>
                <c:pt idx="0">
                  <c:v>1.1700000000000017</c:v>
                </c:pt>
                <c:pt idx="1">
                  <c:v>1.1700000000000017</c:v>
                </c:pt>
                <c:pt idx="2">
                  <c:v>1.2199999999999989</c:v>
                </c:pt>
                <c:pt idx="3">
                  <c:v>1.2600000000000051</c:v>
                </c:pt>
                <c:pt idx="4">
                  <c:v>1.2600000000000051</c:v>
                </c:pt>
                <c:pt idx="5">
                  <c:v>1.1600000000000108</c:v>
                </c:pt>
                <c:pt idx="6">
                  <c:v>1.1700000000000017</c:v>
                </c:pt>
                <c:pt idx="7">
                  <c:v>1.25</c:v>
                </c:pt>
                <c:pt idx="8">
                  <c:v>1.3400000000000034</c:v>
                </c:pt>
                <c:pt idx="9">
                  <c:v>1.4100000000000108</c:v>
                </c:pt>
                <c:pt idx="10">
                  <c:v>1.4500000000000028</c:v>
                </c:pt>
                <c:pt idx="11">
                  <c:v>1.4500000000000028</c:v>
                </c:pt>
                <c:pt idx="12">
                  <c:v>1.480000000000004</c:v>
                </c:pt>
                <c:pt idx="13">
                  <c:v>1.5300000000000011</c:v>
                </c:pt>
                <c:pt idx="14">
                  <c:v>1.5700000000000074</c:v>
                </c:pt>
                <c:pt idx="15">
                  <c:v>1.6500000000000057</c:v>
                </c:pt>
                <c:pt idx="16">
                  <c:v>1.710000000000008</c:v>
                </c:pt>
                <c:pt idx="17">
                  <c:v>1.7800000000000011</c:v>
                </c:pt>
                <c:pt idx="18">
                  <c:v>1.8500000000000085</c:v>
                </c:pt>
                <c:pt idx="19">
                  <c:v>1.9200000000000017</c:v>
                </c:pt>
                <c:pt idx="20">
                  <c:v>2.0600000000000023</c:v>
                </c:pt>
                <c:pt idx="21">
                  <c:v>2.1899999999999977</c:v>
                </c:pt>
                <c:pt idx="22">
                  <c:v>2.3200000000000074</c:v>
                </c:pt>
                <c:pt idx="23">
                  <c:v>2.4200000000000017</c:v>
                </c:pt>
                <c:pt idx="24">
                  <c:v>2.5300000000000011</c:v>
                </c:pt>
                <c:pt idx="25">
                  <c:v>2.6400000000000006</c:v>
                </c:pt>
                <c:pt idx="26">
                  <c:v>2.7400000000000091</c:v>
                </c:pt>
                <c:pt idx="27">
                  <c:v>2.8400000000000034</c:v>
                </c:pt>
                <c:pt idx="28">
                  <c:v>3.0200000000000102</c:v>
                </c:pt>
                <c:pt idx="29">
                  <c:v>3.1800000000000068</c:v>
                </c:pt>
                <c:pt idx="30">
                  <c:v>3.3599999999999994</c:v>
                </c:pt>
                <c:pt idx="31">
                  <c:v>3.5100000000000051</c:v>
                </c:pt>
                <c:pt idx="32">
                  <c:v>3.960000000000008</c:v>
                </c:pt>
                <c:pt idx="33">
                  <c:v>4.3700000000000045</c:v>
                </c:pt>
                <c:pt idx="34">
                  <c:v>4.7400000000000091</c:v>
                </c:pt>
                <c:pt idx="35">
                  <c:v>5.0799999999999983</c:v>
                </c:pt>
                <c:pt idx="36">
                  <c:v>5.460000000000008</c:v>
                </c:pt>
                <c:pt idx="37">
                  <c:v>5.7900000000000063</c:v>
                </c:pt>
                <c:pt idx="38">
                  <c:v>6.1099999999999994</c:v>
                </c:pt>
                <c:pt idx="39">
                  <c:v>6.6899999999999977</c:v>
                </c:pt>
                <c:pt idx="40">
                  <c:v>7.2700000000000102</c:v>
                </c:pt>
                <c:pt idx="41">
                  <c:v>7.7900000000000063</c:v>
                </c:pt>
                <c:pt idx="42">
                  <c:v>8.2800000000000011</c:v>
                </c:pt>
                <c:pt idx="43">
                  <c:v>8.710000000000008</c:v>
                </c:pt>
                <c:pt idx="44">
                  <c:v>9.1600000000000108</c:v>
                </c:pt>
                <c:pt idx="45">
                  <c:v>9.6000000000000085</c:v>
                </c:pt>
                <c:pt idx="46">
                  <c:v>9.960000000000008</c:v>
                </c:pt>
                <c:pt idx="47">
                  <c:v>10.36</c:v>
                </c:pt>
                <c:pt idx="48">
                  <c:v>10.730000000000004</c:v>
                </c:pt>
                <c:pt idx="49">
                  <c:v>11.11</c:v>
                </c:pt>
                <c:pt idx="50">
                  <c:v>11.439999999999998</c:v>
                </c:pt>
                <c:pt idx="51">
                  <c:v>11.86</c:v>
                </c:pt>
                <c:pt idx="52">
                  <c:v>12.260000000000005</c:v>
                </c:pt>
                <c:pt idx="53">
                  <c:v>12.63000000000001</c:v>
                </c:pt>
                <c:pt idx="54">
                  <c:v>12.969999999999999</c:v>
                </c:pt>
                <c:pt idx="55">
                  <c:v>13.290000000000006</c:v>
                </c:pt>
                <c:pt idx="56">
                  <c:v>13.63000000000001</c:v>
                </c:pt>
                <c:pt idx="57">
                  <c:v>13.939999999999998</c:v>
                </c:pt>
                <c:pt idx="58">
                  <c:v>14.25</c:v>
                </c:pt>
                <c:pt idx="59">
                  <c:v>14.560000000000002</c:v>
                </c:pt>
                <c:pt idx="60">
                  <c:v>14.840000000000003</c:v>
                </c:pt>
                <c:pt idx="61">
                  <c:v>15.090000000000003</c:v>
                </c:pt>
                <c:pt idx="62">
                  <c:v>15.36</c:v>
                </c:pt>
                <c:pt idx="63">
                  <c:v>15.61</c:v>
                </c:pt>
                <c:pt idx="64">
                  <c:v>15.870000000000005</c:v>
                </c:pt>
                <c:pt idx="65">
                  <c:v>16.14</c:v>
                </c:pt>
                <c:pt idx="66">
                  <c:v>16.370000000000005</c:v>
                </c:pt>
                <c:pt idx="67">
                  <c:v>16.63000000000001</c:v>
                </c:pt>
                <c:pt idx="68">
                  <c:v>16.88000000000001</c:v>
                </c:pt>
                <c:pt idx="69">
                  <c:v>17.090000000000003</c:v>
                </c:pt>
                <c:pt idx="70">
                  <c:v>17.36</c:v>
                </c:pt>
                <c:pt idx="71">
                  <c:v>17.550000000000011</c:v>
                </c:pt>
                <c:pt idx="72">
                  <c:v>17.730000000000004</c:v>
                </c:pt>
                <c:pt idx="73">
                  <c:v>17.939999999999998</c:v>
                </c:pt>
                <c:pt idx="74">
                  <c:v>18.13000000000001</c:v>
                </c:pt>
                <c:pt idx="75">
                  <c:v>18.350000000000009</c:v>
                </c:pt>
                <c:pt idx="76">
                  <c:v>18.64</c:v>
                </c:pt>
                <c:pt idx="77">
                  <c:v>18.870000000000005</c:v>
                </c:pt>
                <c:pt idx="78">
                  <c:v>19.079999999999998</c:v>
                </c:pt>
                <c:pt idx="79">
                  <c:v>19.300000000000011</c:v>
                </c:pt>
                <c:pt idx="80">
                  <c:v>19.5</c:v>
                </c:pt>
                <c:pt idx="81">
                  <c:v>19.700000000000003</c:v>
                </c:pt>
                <c:pt idx="82">
                  <c:v>19.950000000000003</c:v>
                </c:pt>
                <c:pt idx="83">
                  <c:v>20.050000000000011</c:v>
                </c:pt>
                <c:pt idx="84">
                  <c:v>20.230000000000004</c:v>
                </c:pt>
                <c:pt idx="85">
                  <c:v>20.400000000000006</c:v>
                </c:pt>
                <c:pt idx="86">
                  <c:v>20.560000000000002</c:v>
                </c:pt>
                <c:pt idx="87">
                  <c:v>20.700000000000003</c:v>
                </c:pt>
                <c:pt idx="88">
                  <c:v>20.850000000000009</c:v>
                </c:pt>
                <c:pt idx="89">
                  <c:v>21.010000000000005</c:v>
                </c:pt>
                <c:pt idx="90">
                  <c:v>21.180000000000007</c:v>
                </c:pt>
                <c:pt idx="91">
                  <c:v>21.340000000000003</c:v>
                </c:pt>
                <c:pt idx="92">
                  <c:v>21.5</c:v>
                </c:pt>
                <c:pt idx="93">
                  <c:v>21.680000000000007</c:v>
                </c:pt>
                <c:pt idx="94">
                  <c:v>21.840000000000003</c:v>
                </c:pt>
                <c:pt idx="95">
                  <c:v>21.990000000000009</c:v>
                </c:pt>
                <c:pt idx="96">
                  <c:v>22.13000000000001</c:v>
                </c:pt>
                <c:pt idx="97">
                  <c:v>22.260000000000005</c:v>
                </c:pt>
                <c:pt idx="98">
                  <c:v>22.400000000000006</c:v>
                </c:pt>
                <c:pt idx="99">
                  <c:v>22.52000000000001</c:v>
                </c:pt>
                <c:pt idx="100">
                  <c:v>22.67</c:v>
                </c:pt>
                <c:pt idx="101">
                  <c:v>22.810000000000002</c:v>
                </c:pt>
                <c:pt idx="102">
                  <c:v>22.939999999999998</c:v>
                </c:pt>
                <c:pt idx="103">
                  <c:v>23.08</c:v>
                </c:pt>
                <c:pt idx="104">
                  <c:v>23.210000000000008</c:v>
                </c:pt>
                <c:pt idx="105">
                  <c:v>23.320000000000007</c:v>
                </c:pt>
                <c:pt idx="106">
                  <c:v>23.78</c:v>
                </c:pt>
                <c:pt idx="107">
                  <c:v>23.75</c:v>
                </c:pt>
                <c:pt idx="108">
                  <c:v>23.78</c:v>
                </c:pt>
                <c:pt idx="109">
                  <c:v>23.790000000000006</c:v>
                </c:pt>
                <c:pt idx="110">
                  <c:v>23.760000000000005</c:v>
                </c:pt>
                <c:pt idx="111">
                  <c:v>23.640000000000015</c:v>
                </c:pt>
                <c:pt idx="112">
                  <c:v>23.63000000000001</c:v>
                </c:pt>
                <c:pt idx="113">
                  <c:v>23.689999999999998</c:v>
                </c:pt>
                <c:pt idx="114">
                  <c:v>23.760000000000005</c:v>
                </c:pt>
                <c:pt idx="115">
                  <c:v>23.810000000000016</c:v>
                </c:pt>
                <c:pt idx="116">
                  <c:v>23.820000000000007</c:v>
                </c:pt>
                <c:pt idx="117">
                  <c:v>23.78</c:v>
                </c:pt>
                <c:pt idx="118">
                  <c:v>23.780000000000015</c:v>
                </c:pt>
                <c:pt idx="119">
                  <c:v>23.800000000000011</c:v>
                </c:pt>
                <c:pt idx="120">
                  <c:v>23.810000000000016</c:v>
                </c:pt>
                <c:pt idx="121">
                  <c:v>23.830000000000013</c:v>
                </c:pt>
                <c:pt idx="122">
                  <c:v>23.840000000000018</c:v>
                </c:pt>
                <c:pt idx="123">
                  <c:v>23.850000000000009</c:v>
                </c:pt>
                <c:pt idx="124">
                  <c:v>23.870000000000019</c:v>
                </c:pt>
                <c:pt idx="125">
                  <c:v>23.89</c:v>
                </c:pt>
                <c:pt idx="126">
                  <c:v>23.910000000000011</c:v>
                </c:pt>
                <c:pt idx="127">
                  <c:v>23.92</c:v>
                </c:pt>
                <c:pt idx="128">
                  <c:v>23.940000000000012</c:v>
                </c:pt>
                <c:pt idx="129">
                  <c:v>23.940000000000012</c:v>
                </c:pt>
                <c:pt idx="130">
                  <c:v>23.950000000000003</c:v>
                </c:pt>
                <c:pt idx="131">
                  <c:v>23.97</c:v>
                </c:pt>
                <c:pt idx="132">
                  <c:v>23.970000000000013</c:v>
                </c:pt>
                <c:pt idx="133">
                  <c:v>23.980000000000004</c:v>
                </c:pt>
                <c:pt idx="134">
                  <c:v>24.010000000000019</c:v>
                </c:pt>
                <c:pt idx="135">
                  <c:v>23.970000000000013</c:v>
                </c:pt>
                <c:pt idx="136">
                  <c:v>24</c:v>
                </c:pt>
                <c:pt idx="137">
                  <c:v>23.990000000000009</c:v>
                </c:pt>
                <c:pt idx="138">
                  <c:v>24.02000000000001</c:v>
                </c:pt>
                <c:pt idx="139">
                  <c:v>23.789999237060556</c:v>
                </c:pt>
                <c:pt idx="140">
                  <c:v>23.560000762939467</c:v>
                </c:pt>
                <c:pt idx="141">
                  <c:v>23.300000381469729</c:v>
                </c:pt>
                <c:pt idx="142">
                  <c:v>23.180000381469739</c:v>
                </c:pt>
                <c:pt idx="143">
                  <c:v>23.010000381469737</c:v>
                </c:pt>
                <c:pt idx="144">
                  <c:v>22.830000381469731</c:v>
                </c:pt>
                <c:pt idx="145">
                  <c:v>22.609999237060549</c:v>
                </c:pt>
                <c:pt idx="146">
                  <c:v>22.289999618530288</c:v>
                </c:pt>
                <c:pt idx="147">
                  <c:v>22.209999237060558</c:v>
                </c:pt>
                <c:pt idx="148">
                  <c:v>22.000000381469732</c:v>
                </c:pt>
                <c:pt idx="149">
                  <c:v>21.830000000000013</c:v>
                </c:pt>
                <c:pt idx="150">
                  <c:v>21.679999618530289</c:v>
                </c:pt>
                <c:pt idx="151">
                  <c:v>21.51999923706056</c:v>
                </c:pt>
                <c:pt idx="152">
                  <c:v>21.280000762939466</c:v>
                </c:pt>
                <c:pt idx="153">
                  <c:v>21.079998474121098</c:v>
                </c:pt>
                <c:pt idx="154">
                  <c:v>20.949998474121102</c:v>
                </c:pt>
                <c:pt idx="155">
                  <c:v>20.730000000000004</c:v>
                </c:pt>
                <c:pt idx="156">
                  <c:v>20.560000000000002</c:v>
                </c:pt>
                <c:pt idx="157">
                  <c:v>20.480000000000004</c:v>
                </c:pt>
                <c:pt idx="158">
                  <c:v>20.479998474121103</c:v>
                </c:pt>
                <c:pt idx="159">
                  <c:v>20.349998474121108</c:v>
                </c:pt>
                <c:pt idx="160">
                  <c:v>20.189998474121097</c:v>
                </c:pt>
                <c:pt idx="161">
                  <c:v>20.110000762939464</c:v>
                </c:pt>
                <c:pt idx="162">
                  <c:v>20.049999237060561</c:v>
                </c:pt>
                <c:pt idx="163">
                  <c:v>19.659998474121096</c:v>
                </c:pt>
                <c:pt idx="164">
                  <c:v>19.469998474121098</c:v>
                </c:pt>
                <c:pt idx="165">
                  <c:v>19.38000076293946</c:v>
                </c:pt>
                <c:pt idx="166">
                  <c:v>19.160000762939461</c:v>
                </c:pt>
                <c:pt idx="167">
                  <c:v>19.009999237060555</c:v>
                </c:pt>
                <c:pt idx="168">
                  <c:v>18.88000152587891</c:v>
                </c:pt>
                <c:pt idx="169">
                  <c:v>18.730000000000004</c:v>
                </c:pt>
                <c:pt idx="170">
                  <c:v>18.589998474121103</c:v>
                </c:pt>
                <c:pt idx="171">
                  <c:v>18.460000762939458</c:v>
                </c:pt>
                <c:pt idx="172">
                  <c:v>18.390001525878915</c:v>
                </c:pt>
                <c:pt idx="173">
                  <c:v>18.250000000000014</c:v>
                </c:pt>
                <c:pt idx="174">
                  <c:v>18.099998474121108</c:v>
                </c:pt>
                <c:pt idx="175">
                  <c:v>18.009999237060555</c:v>
                </c:pt>
                <c:pt idx="176">
                  <c:v>17.980000000000004</c:v>
                </c:pt>
                <c:pt idx="177">
                  <c:v>17.76999847412111</c:v>
                </c:pt>
                <c:pt idx="178">
                  <c:v>17.649999237060555</c:v>
                </c:pt>
                <c:pt idx="179">
                  <c:v>17.659998474121096</c:v>
                </c:pt>
                <c:pt idx="180">
                  <c:v>17.450000762939467</c:v>
                </c:pt>
                <c:pt idx="181">
                  <c:v>17.370001525878919</c:v>
                </c:pt>
                <c:pt idx="182">
                  <c:v>17.359998474121099</c:v>
                </c:pt>
                <c:pt idx="183">
                  <c:v>17.390001525878915</c:v>
                </c:pt>
                <c:pt idx="184">
                  <c:v>17.299998474121097</c:v>
                </c:pt>
                <c:pt idx="185">
                  <c:v>17.219999237060563</c:v>
                </c:pt>
                <c:pt idx="186">
                  <c:v>17.120000000000005</c:v>
                </c:pt>
                <c:pt idx="187">
                  <c:v>17.119999237060554</c:v>
                </c:pt>
                <c:pt idx="188">
                  <c:v>17.070000000000007</c:v>
                </c:pt>
                <c:pt idx="189">
                  <c:v>16.969999237060563</c:v>
                </c:pt>
                <c:pt idx="190">
                  <c:v>16.949998474121102</c:v>
                </c:pt>
                <c:pt idx="191">
                  <c:v>16.819999237060557</c:v>
                </c:pt>
                <c:pt idx="192">
                  <c:v>16.779998474121101</c:v>
                </c:pt>
                <c:pt idx="193">
                  <c:v>16.619999237060554</c:v>
                </c:pt>
                <c:pt idx="194">
                  <c:v>16.569998474121107</c:v>
                </c:pt>
                <c:pt idx="195">
                  <c:v>16.429999237060557</c:v>
                </c:pt>
                <c:pt idx="196">
                  <c:v>16.399998474121105</c:v>
                </c:pt>
                <c:pt idx="197">
                  <c:v>16.360001525878914</c:v>
                </c:pt>
                <c:pt idx="198">
                  <c:v>16.320000762939458</c:v>
                </c:pt>
                <c:pt idx="199">
                  <c:v>16.300000000000011</c:v>
                </c:pt>
                <c:pt idx="200">
                  <c:v>16.259999237060555</c:v>
                </c:pt>
                <c:pt idx="201">
                  <c:v>16.209998474121107</c:v>
                </c:pt>
                <c:pt idx="202">
                  <c:v>16.250000000000014</c:v>
                </c:pt>
                <c:pt idx="203">
                  <c:v>16.179999237060557</c:v>
                </c:pt>
                <c:pt idx="204">
                  <c:v>16.119998474121104</c:v>
                </c:pt>
                <c:pt idx="205">
                  <c:v>16.040001525878921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966-457C-A07F-8869A84578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55182576"/>
        <c:axId val="1847349024"/>
      </c:scatterChart>
      <c:valAx>
        <c:axId val="19551825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Time</a:t>
                </a:r>
                <a:r>
                  <a:rPr lang="en-CA" sz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 (min)</a:t>
                </a:r>
                <a:endParaRPr lang="en-CA" sz="1200">
                  <a:solidFill>
                    <a:schemeClr val="tx1">
                      <a:lumMod val="65000"/>
                      <a:lumOff val="35000"/>
                    </a:schemeClr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CA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47349024"/>
        <c:crosses val="autoZero"/>
        <c:crossBetween val="midCat"/>
      </c:valAx>
      <c:valAx>
        <c:axId val="1847349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Water Level (m)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518257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ysClr val="windowText" lastClr="000000"/>
                </a:solidFill>
              </a:rPr>
              <a:t> Derivative Method</a:t>
            </a:r>
            <a:r>
              <a:rPr lang="en-US" sz="1400" b="0" i="0" u="none" strike="noStrike" kern="1200" spc="0" baseline="0">
                <a:solidFill>
                  <a:sysClr val="windowText" lastClr="000000"/>
                </a:solidFill>
              </a:rPr>
              <a:t>: WTN 88224, 2017-10-04</a:t>
            </a:r>
            <a:endParaRPr lang="en-US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0.2469623678170379"/>
          <c:y val="6.9126439918219096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5938648293963253"/>
          <c:y val="0.17266221930592013"/>
          <c:w val="0.78472462817147859"/>
          <c:h val="0.65049394867308252"/>
        </c:manualLayout>
      </c:layout>
      <c:scatterChart>
        <c:scatterStyle val="smoothMarker"/>
        <c:varyColors val="0"/>
        <c:ser>
          <c:idx val="1"/>
          <c:order val="0"/>
          <c:tx>
            <c:v>ds/d(ln(t))</c:v>
          </c:tx>
          <c:spPr>
            <a:ln w="12700">
              <a:solidFill>
                <a:schemeClr val="accent2"/>
              </a:solidFill>
            </a:ln>
          </c:spPr>
          <c:marker>
            <c:symbol val="none"/>
          </c:marker>
          <c:xVal>
            <c:numRef>
              <c:f>'Pumped Well Data'!$A$6:$A$110</c:f>
              <c:numCache>
                <c:formatCode>General</c:formatCode>
                <c:ptCount val="105"/>
                <c:pt idx="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  <c:pt idx="10">
                  <c:v>6</c:v>
                </c:pt>
                <c:pt idx="11">
                  <c:v>7</c:v>
                </c:pt>
                <c:pt idx="12">
                  <c:v>8</c:v>
                </c:pt>
                <c:pt idx="13">
                  <c:v>9</c:v>
                </c:pt>
                <c:pt idx="14">
                  <c:v>10</c:v>
                </c:pt>
                <c:pt idx="15">
                  <c:v>12</c:v>
                </c:pt>
                <c:pt idx="16">
                  <c:v>14</c:v>
                </c:pt>
                <c:pt idx="17">
                  <c:v>16</c:v>
                </c:pt>
                <c:pt idx="18">
                  <c:v>18</c:v>
                </c:pt>
                <c:pt idx="19">
                  <c:v>20</c:v>
                </c:pt>
                <c:pt idx="20">
                  <c:v>25</c:v>
                </c:pt>
                <c:pt idx="21">
                  <c:v>30</c:v>
                </c:pt>
                <c:pt idx="22">
                  <c:v>35</c:v>
                </c:pt>
                <c:pt idx="23">
                  <c:v>40</c:v>
                </c:pt>
                <c:pt idx="24">
                  <c:v>45</c:v>
                </c:pt>
                <c:pt idx="25">
                  <c:v>50</c:v>
                </c:pt>
                <c:pt idx="26">
                  <c:v>55</c:v>
                </c:pt>
                <c:pt idx="27">
                  <c:v>60</c:v>
                </c:pt>
                <c:pt idx="28">
                  <c:v>70</c:v>
                </c:pt>
                <c:pt idx="29">
                  <c:v>80</c:v>
                </c:pt>
                <c:pt idx="30">
                  <c:v>90</c:v>
                </c:pt>
                <c:pt idx="31">
                  <c:v>100</c:v>
                </c:pt>
                <c:pt idx="32">
                  <c:v>130</c:v>
                </c:pt>
                <c:pt idx="33">
                  <c:v>160</c:v>
                </c:pt>
                <c:pt idx="34">
                  <c:v>190</c:v>
                </c:pt>
                <c:pt idx="35">
                  <c:v>220</c:v>
                </c:pt>
                <c:pt idx="36">
                  <c:v>250</c:v>
                </c:pt>
                <c:pt idx="37">
                  <c:v>280</c:v>
                </c:pt>
                <c:pt idx="38">
                  <c:v>310</c:v>
                </c:pt>
                <c:pt idx="39">
                  <c:v>370</c:v>
                </c:pt>
                <c:pt idx="40">
                  <c:v>430</c:v>
                </c:pt>
                <c:pt idx="41">
                  <c:v>490</c:v>
                </c:pt>
                <c:pt idx="42">
                  <c:v>550</c:v>
                </c:pt>
                <c:pt idx="43">
                  <c:v>610</c:v>
                </c:pt>
                <c:pt idx="44">
                  <c:v>670</c:v>
                </c:pt>
                <c:pt idx="45">
                  <c:v>730</c:v>
                </c:pt>
                <c:pt idx="46">
                  <c:v>790</c:v>
                </c:pt>
                <c:pt idx="47">
                  <c:v>850</c:v>
                </c:pt>
                <c:pt idx="48">
                  <c:v>910</c:v>
                </c:pt>
                <c:pt idx="49">
                  <c:v>970</c:v>
                </c:pt>
                <c:pt idx="50">
                  <c:v>1030</c:v>
                </c:pt>
                <c:pt idx="51">
                  <c:v>1090</c:v>
                </c:pt>
                <c:pt idx="52">
                  <c:v>1150</c:v>
                </c:pt>
                <c:pt idx="53">
                  <c:v>1210</c:v>
                </c:pt>
                <c:pt idx="54">
                  <c:v>1270</c:v>
                </c:pt>
                <c:pt idx="55">
                  <c:v>1330</c:v>
                </c:pt>
                <c:pt idx="56">
                  <c:v>1390</c:v>
                </c:pt>
                <c:pt idx="57">
                  <c:v>1450</c:v>
                </c:pt>
                <c:pt idx="58">
                  <c:v>1510</c:v>
                </c:pt>
                <c:pt idx="59">
                  <c:v>1570</c:v>
                </c:pt>
                <c:pt idx="60">
                  <c:v>1630</c:v>
                </c:pt>
                <c:pt idx="61">
                  <c:v>1690</c:v>
                </c:pt>
                <c:pt idx="62">
                  <c:v>1750</c:v>
                </c:pt>
                <c:pt idx="63">
                  <c:v>1810</c:v>
                </c:pt>
                <c:pt idx="64">
                  <c:v>1870</c:v>
                </c:pt>
                <c:pt idx="65">
                  <c:v>1930</c:v>
                </c:pt>
                <c:pt idx="66">
                  <c:v>1990</c:v>
                </c:pt>
                <c:pt idx="67">
                  <c:v>2050</c:v>
                </c:pt>
                <c:pt idx="68">
                  <c:v>2110</c:v>
                </c:pt>
                <c:pt idx="69">
                  <c:v>2170</c:v>
                </c:pt>
                <c:pt idx="70">
                  <c:v>2230</c:v>
                </c:pt>
                <c:pt idx="71">
                  <c:v>2290</c:v>
                </c:pt>
                <c:pt idx="72">
                  <c:v>2350</c:v>
                </c:pt>
                <c:pt idx="73">
                  <c:v>2410</c:v>
                </c:pt>
                <c:pt idx="74">
                  <c:v>2470</c:v>
                </c:pt>
                <c:pt idx="75">
                  <c:v>2530</c:v>
                </c:pt>
                <c:pt idx="76">
                  <c:v>2590</c:v>
                </c:pt>
                <c:pt idx="77">
                  <c:v>2650</c:v>
                </c:pt>
                <c:pt idx="78">
                  <c:v>2710</c:v>
                </c:pt>
                <c:pt idx="79">
                  <c:v>2770</c:v>
                </c:pt>
                <c:pt idx="80">
                  <c:v>2830</c:v>
                </c:pt>
                <c:pt idx="81">
                  <c:v>2890</c:v>
                </c:pt>
                <c:pt idx="82">
                  <c:v>2950</c:v>
                </c:pt>
                <c:pt idx="83">
                  <c:v>3010</c:v>
                </c:pt>
                <c:pt idx="84">
                  <c:v>3070</c:v>
                </c:pt>
                <c:pt idx="85">
                  <c:v>3130</c:v>
                </c:pt>
                <c:pt idx="86">
                  <c:v>3190</c:v>
                </c:pt>
                <c:pt idx="87">
                  <c:v>3250</c:v>
                </c:pt>
                <c:pt idx="88">
                  <c:v>3310</c:v>
                </c:pt>
                <c:pt idx="89">
                  <c:v>3370</c:v>
                </c:pt>
                <c:pt idx="90">
                  <c:v>3430</c:v>
                </c:pt>
                <c:pt idx="91">
                  <c:v>3490</c:v>
                </c:pt>
                <c:pt idx="92">
                  <c:v>3550</c:v>
                </c:pt>
                <c:pt idx="93">
                  <c:v>3610</c:v>
                </c:pt>
                <c:pt idx="94">
                  <c:v>3670</c:v>
                </c:pt>
                <c:pt idx="95">
                  <c:v>3730</c:v>
                </c:pt>
                <c:pt idx="96">
                  <c:v>3790</c:v>
                </c:pt>
                <c:pt idx="97">
                  <c:v>3850</c:v>
                </c:pt>
                <c:pt idx="98">
                  <c:v>3910</c:v>
                </c:pt>
                <c:pt idx="99">
                  <c:v>3970</c:v>
                </c:pt>
                <c:pt idx="100">
                  <c:v>4030</c:v>
                </c:pt>
                <c:pt idx="101">
                  <c:v>4090</c:v>
                </c:pt>
                <c:pt idx="102">
                  <c:v>4150</c:v>
                </c:pt>
                <c:pt idx="103">
                  <c:v>4210</c:v>
                </c:pt>
                <c:pt idx="104">
                  <c:v>4270</c:v>
                </c:pt>
              </c:numCache>
            </c:numRef>
          </c:xVal>
          <c:yVal>
            <c:numRef>
              <c:f>'Pumped Well Data'!$Q$6:$Q$110</c:f>
              <c:numCache>
                <c:formatCode>General</c:formatCode>
                <c:ptCount val="105"/>
                <c:pt idx="0">
                  <c:v>0</c:v>
                </c:pt>
                <c:pt idx="1">
                  <c:v>7.780321178747529E-2</c:v>
                </c:pt>
                <c:pt idx="2">
                  <c:v>0.13251499931011296</c:v>
                </c:pt>
                <c:pt idx="3">
                  <c:v>6.0737772312449076E-2</c:v>
                </c:pt>
                <c:pt idx="4">
                  <c:v>-0.30185114853704725</c:v>
                </c:pt>
                <c:pt idx="5">
                  <c:v>-0.21612869574945487</c:v>
                </c:pt>
                <c:pt idx="6">
                  <c:v>0.35113629238936572</c:v>
                </c:pt>
                <c:pt idx="7">
                  <c:v>0.68678343219428128</c:v>
                </c:pt>
                <c:pt idx="8">
                  <c:v>0.71147512324955464</c:v>
                </c:pt>
                <c:pt idx="9">
                  <c:v>0.50141156393596298</c:v>
                </c:pt>
                <c:pt idx="10">
                  <c:v>0.10051206143032458</c:v>
                </c:pt>
                <c:pt idx="11">
                  <c:v>0.12038448577909702</c:v>
                </c:pt>
                <c:pt idx="12">
                  <c:v>0.3308492899982991</c:v>
                </c:pt>
                <c:pt idx="13">
                  <c:v>0.40083040343119392</c:v>
                </c:pt>
                <c:pt idx="14">
                  <c:v>0.40130691944713176</c:v>
                </c:pt>
                <c:pt idx="15">
                  <c:v>0.41193286981923882</c:v>
                </c:pt>
                <c:pt idx="16">
                  <c:v>0.46156311535544869</c:v>
                </c:pt>
                <c:pt idx="17">
                  <c:v>0.56146330928705956</c:v>
                </c:pt>
                <c:pt idx="18">
                  <c:v>0.63129978528991504</c:v>
                </c:pt>
                <c:pt idx="19">
                  <c:v>0.65252283509446685</c:v>
                </c:pt>
                <c:pt idx="20">
                  <c:v>0.6745228248469074</c:v>
                </c:pt>
                <c:pt idx="21">
                  <c:v>0.78363315139215761</c:v>
                </c:pt>
                <c:pt idx="22">
                  <c:v>0.7927245799839755</c:v>
                </c:pt>
                <c:pt idx="23">
                  <c:v>0.8472015205619785</c:v>
                </c:pt>
                <c:pt idx="24">
                  <c:v>0.9920425197412972</c:v>
                </c:pt>
                <c:pt idx="25">
                  <c:v>1.0467496251806041</c:v>
                </c:pt>
                <c:pt idx="26">
                  <c:v>1.1015178758462003</c:v>
                </c:pt>
                <c:pt idx="27">
                  <c:v>1.1559186527689573</c:v>
                </c:pt>
                <c:pt idx="28">
                  <c:v>1.1840485364345958</c:v>
                </c:pt>
                <c:pt idx="29">
                  <c:v>1.3735668643884995</c:v>
                </c:pt>
                <c:pt idx="30">
                  <c:v>1.4730482611320543</c:v>
                </c:pt>
                <c:pt idx="31">
                  <c:v>1.5072007812208552</c:v>
                </c:pt>
                <c:pt idx="32">
                  <c:v>1.8599769183655266</c:v>
                </c:pt>
                <c:pt idx="33">
                  <c:v>2.0722224597896983</c:v>
                </c:pt>
                <c:pt idx="34">
                  <c:v>2.2426950211023011</c:v>
                </c:pt>
                <c:pt idx="35">
                  <c:v>2.6682463457421548</c:v>
                </c:pt>
                <c:pt idx="36">
                  <c:v>2.9404254498970008</c:v>
                </c:pt>
                <c:pt idx="37">
                  <c:v>3.0341466149311813</c:v>
                </c:pt>
                <c:pt idx="38">
                  <c:v>3.1929488958755559</c:v>
                </c:pt>
                <c:pt idx="39">
                  <c:v>3.5924328480900214</c:v>
                </c:pt>
                <c:pt idx="40">
                  <c:v>3.9244627462356121</c:v>
                </c:pt>
                <c:pt idx="41">
                  <c:v>4.1194876532155922</c:v>
                </c:pt>
                <c:pt idx="42">
                  <c:v>4.1950220852811491</c:v>
                </c:pt>
                <c:pt idx="43">
                  <c:v>4.490569739414461</c:v>
                </c:pt>
                <c:pt idx="44">
                  <c:v>4.9708166911687446</c:v>
                </c:pt>
                <c:pt idx="45">
                  <c:v>4.8321315790613006</c:v>
                </c:pt>
                <c:pt idx="46">
                  <c:v>5.0281591278676778</c:v>
                </c:pt>
                <c:pt idx="47">
                  <c:v>5.4436947381327938</c:v>
                </c:pt>
                <c:pt idx="48">
                  <c:v>5.696626584013055</c:v>
                </c:pt>
                <c:pt idx="49">
                  <c:v>5.7178215153863317</c:v>
                </c:pt>
                <c:pt idx="50">
                  <c:v>6.4861562025476012</c:v>
                </c:pt>
                <c:pt idx="51">
                  <c:v>7.4420947459184479</c:v>
                </c:pt>
                <c:pt idx="52">
                  <c:v>7.3675130631406978</c:v>
                </c:pt>
                <c:pt idx="53">
                  <c:v>7.147099038947089</c:v>
                </c:pt>
                <c:pt idx="54">
                  <c:v>6.9775978213250704</c:v>
                </c:pt>
                <c:pt idx="55">
                  <c:v>7.3274839957361992</c:v>
                </c:pt>
                <c:pt idx="56">
                  <c:v>7.5165034099312065</c:v>
                </c:pt>
                <c:pt idx="57">
                  <c:v>7.4938053915239955</c:v>
                </c:pt>
                <c:pt idx="58">
                  <c:v>7.8037203496576684</c:v>
                </c:pt>
                <c:pt idx="59">
                  <c:v>7.7060444157495311</c:v>
                </c:pt>
                <c:pt idx="60">
                  <c:v>7.1857912164089699</c:v>
                </c:pt>
                <c:pt idx="61">
                  <c:v>7.3348732662693008</c:v>
                </c:pt>
                <c:pt idx="62">
                  <c:v>7.5748184461331629</c:v>
                </c:pt>
                <c:pt idx="63">
                  <c:v>7.6989096334789249</c:v>
                </c:pt>
                <c:pt idx="64">
                  <c:v>8.2655845243723594</c:v>
                </c:pt>
                <c:pt idx="65">
                  <c:v>8.0229606633483286</c:v>
                </c:pt>
                <c:pt idx="66">
                  <c:v>8.1420658685168679</c:v>
                </c:pt>
                <c:pt idx="67">
                  <c:v>8.7087437763427911</c:v>
                </c:pt>
                <c:pt idx="68">
                  <c:v>8.0694222236086883</c:v>
                </c:pt>
                <c:pt idx="69">
                  <c:v>8.7111080859859058</c:v>
                </c:pt>
                <c:pt idx="70">
                  <c:v>8.5093624714349279</c:v>
                </c:pt>
                <c:pt idx="71">
                  <c:v>7.0566410276724785</c:v>
                </c:pt>
                <c:pt idx="72">
                  <c:v>7.6533307195588272</c:v>
                </c:pt>
                <c:pt idx="73">
                  <c:v>8.0241628036708654</c:v>
                </c:pt>
                <c:pt idx="74">
                  <c:v>8.4549974701145523</c:v>
                </c:pt>
                <c:pt idx="75">
                  <c:v>10.78850966880346</c:v>
                </c:pt>
                <c:pt idx="76">
                  <c:v>11.194335969109087</c:v>
                </c:pt>
                <c:pt idx="77">
                  <c:v>9.7074965202828203</c:v>
                </c:pt>
                <c:pt idx="78">
                  <c:v>9.7166269798390346</c:v>
                </c:pt>
                <c:pt idx="79">
                  <c:v>9.6857578087608314</c:v>
                </c:pt>
                <c:pt idx="80">
                  <c:v>9.4340401159574938</c:v>
                </c:pt>
                <c:pt idx="81">
                  <c:v>10.86327951758893</c:v>
                </c:pt>
                <c:pt idx="82">
                  <c:v>8.5297573542416956</c:v>
                </c:pt>
                <c:pt idx="83">
                  <c:v>7.0637998143885437</c:v>
                </c:pt>
                <c:pt idx="84">
                  <c:v>8.9497365872443631</c:v>
                </c:pt>
                <c:pt idx="85">
                  <c:v>8.6030270453930058</c:v>
                </c:pt>
                <c:pt idx="86">
                  <c:v>7.9654699606292203</c:v>
                </c:pt>
                <c:pt idx="87">
                  <c:v>7.8596129954990923</c:v>
                </c:pt>
                <c:pt idx="88">
                  <c:v>8.5563017815529729</c:v>
                </c:pt>
                <c:pt idx="89">
                  <c:v>9.2729897799726544</c:v>
                </c:pt>
                <c:pt idx="90">
                  <c:v>9.4279809539451005</c:v>
                </c:pt>
                <c:pt idx="91">
                  <c:v>9.3071251487517301</c:v>
                </c:pt>
                <c:pt idx="92">
                  <c:v>10.068812474293866</c:v>
                </c:pt>
                <c:pt idx="93">
                  <c:v>10.218804045420187</c:v>
                </c:pt>
                <c:pt idx="94">
                  <c:v>9.4762555897382903</c:v>
                </c:pt>
                <c:pt idx="95">
                  <c:v>9.00955532058396</c:v>
                </c:pt>
                <c:pt idx="96">
                  <c:v>8.5228561154336315</c:v>
                </c:pt>
                <c:pt idx="97">
                  <c:v>8.6678507690134339</c:v>
                </c:pt>
                <c:pt idx="98">
                  <c:v>8.4619989681988432</c:v>
                </c:pt>
                <c:pt idx="99">
                  <c:v>8.9478403527546853</c:v>
                </c:pt>
                <c:pt idx="100">
                  <c:v>9.7345263930683625</c:v>
                </c:pt>
                <c:pt idx="101">
                  <c:v>9.1978299990633996</c:v>
                </c:pt>
                <c:pt idx="102">
                  <c:v>9.3428254030424771</c:v>
                </c:pt>
                <c:pt idx="103">
                  <c:v>9.4678205945585159</c:v>
                </c:pt>
                <c:pt idx="104">
                  <c:v>9.3304679524544625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FAC-4B29-96E2-19C1F803D4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2636592"/>
        <c:axId val="1839949360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1"/>
                <c:spPr>
                  <a:ln w="12700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'Pumped Well Data'!$A$6:$A$156</c15:sqref>
                        </c15:formulaRef>
                      </c:ext>
                    </c:extLst>
                    <c:numCache>
                      <c:formatCode>General</c:formatCode>
                      <c:ptCount val="151"/>
                      <c:pt idx="0">
                        <c:v>0.5</c:v>
                      </c:pt>
                      <c:pt idx="1">
                        <c:v>1</c:v>
                      </c:pt>
                      <c:pt idx="2">
                        <c:v>1.5</c:v>
                      </c:pt>
                      <c:pt idx="3">
                        <c:v>2</c:v>
                      </c:pt>
                      <c:pt idx="4">
                        <c:v>2.5</c:v>
                      </c:pt>
                      <c:pt idx="5">
                        <c:v>3</c:v>
                      </c:pt>
                      <c:pt idx="6">
                        <c:v>3.5</c:v>
                      </c:pt>
                      <c:pt idx="7">
                        <c:v>4</c:v>
                      </c:pt>
                      <c:pt idx="8">
                        <c:v>4.5</c:v>
                      </c:pt>
                      <c:pt idx="9">
                        <c:v>5</c:v>
                      </c:pt>
                      <c:pt idx="10">
                        <c:v>6</c:v>
                      </c:pt>
                      <c:pt idx="11">
                        <c:v>7</c:v>
                      </c:pt>
                      <c:pt idx="12">
                        <c:v>8</c:v>
                      </c:pt>
                      <c:pt idx="13">
                        <c:v>9</c:v>
                      </c:pt>
                      <c:pt idx="14">
                        <c:v>10</c:v>
                      </c:pt>
                      <c:pt idx="15">
                        <c:v>12</c:v>
                      </c:pt>
                      <c:pt idx="16">
                        <c:v>14</c:v>
                      </c:pt>
                      <c:pt idx="17">
                        <c:v>16</c:v>
                      </c:pt>
                      <c:pt idx="18">
                        <c:v>18</c:v>
                      </c:pt>
                      <c:pt idx="19">
                        <c:v>20</c:v>
                      </c:pt>
                      <c:pt idx="20">
                        <c:v>25</c:v>
                      </c:pt>
                      <c:pt idx="21">
                        <c:v>30</c:v>
                      </c:pt>
                      <c:pt idx="22">
                        <c:v>35</c:v>
                      </c:pt>
                      <c:pt idx="23">
                        <c:v>40</c:v>
                      </c:pt>
                      <c:pt idx="24">
                        <c:v>45</c:v>
                      </c:pt>
                      <c:pt idx="25">
                        <c:v>50</c:v>
                      </c:pt>
                      <c:pt idx="26">
                        <c:v>55</c:v>
                      </c:pt>
                      <c:pt idx="27">
                        <c:v>60</c:v>
                      </c:pt>
                      <c:pt idx="28">
                        <c:v>70</c:v>
                      </c:pt>
                      <c:pt idx="29">
                        <c:v>80</c:v>
                      </c:pt>
                      <c:pt idx="30">
                        <c:v>90</c:v>
                      </c:pt>
                      <c:pt idx="31">
                        <c:v>100</c:v>
                      </c:pt>
                      <c:pt idx="32">
                        <c:v>130</c:v>
                      </c:pt>
                      <c:pt idx="33">
                        <c:v>160</c:v>
                      </c:pt>
                      <c:pt idx="34">
                        <c:v>190</c:v>
                      </c:pt>
                      <c:pt idx="35">
                        <c:v>220</c:v>
                      </c:pt>
                      <c:pt idx="36">
                        <c:v>250</c:v>
                      </c:pt>
                      <c:pt idx="37">
                        <c:v>280</c:v>
                      </c:pt>
                      <c:pt idx="38">
                        <c:v>310</c:v>
                      </c:pt>
                      <c:pt idx="39">
                        <c:v>370</c:v>
                      </c:pt>
                      <c:pt idx="40">
                        <c:v>430</c:v>
                      </c:pt>
                      <c:pt idx="41">
                        <c:v>490</c:v>
                      </c:pt>
                      <c:pt idx="42">
                        <c:v>550</c:v>
                      </c:pt>
                      <c:pt idx="43">
                        <c:v>610</c:v>
                      </c:pt>
                      <c:pt idx="44">
                        <c:v>670</c:v>
                      </c:pt>
                      <c:pt idx="45">
                        <c:v>730</c:v>
                      </c:pt>
                      <c:pt idx="46">
                        <c:v>790</c:v>
                      </c:pt>
                      <c:pt idx="47">
                        <c:v>850</c:v>
                      </c:pt>
                      <c:pt idx="48">
                        <c:v>910</c:v>
                      </c:pt>
                      <c:pt idx="49">
                        <c:v>970</c:v>
                      </c:pt>
                      <c:pt idx="50">
                        <c:v>1030</c:v>
                      </c:pt>
                      <c:pt idx="51">
                        <c:v>1090</c:v>
                      </c:pt>
                      <c:pt idx="52">
                        <c:v>1150</c:v>
                      </c:pt>
                      <c:pt idx="53">
                        <c:v>1210</c:v>
                      </c:pt>
                      <c:pt idx="54">
                        <c:v>1270</c:v>
                      </c:pt>
                      <c:pt idx="55">
                        <c:v>1330</c:v>
                      </c:pt>
                      <c:pt idx="56">
                        <c:v>1390</c:v>
                      </c:pt>
                      <c:pt idx="57">
                        <c:v>1450</c:v>
                      </c:pt>
                      <c:pt idx="58">
                        <c:v>1510</c:v>
                      </c:pt>
                      <c:pt idx="59">
                        <c:v>1570</c:v>
                      </c:pt>
                      <c:pt idx="60">
                        <c:v>1630</c:v>
                      </c:pt>
                      <c:pt idx="61">
                        <c:v>1690</c:v>
                      </c:pt>
                      <c:pt idx="62">
                        <c:v>1750</c:v>
                      </c:pt>
                      <c:pt idx="63">
                        <c:v>1810</c:v>
                      </c:pt>
                      <c:pt idx="64">
                        <c:v>1870</c:v>
                      </c:pt>
                      <c:pt idx="65">
                        <c:v>1930</c:v>
                      </c:pt>
                      <c:pt idx="66">
                        <c:v>1990</c:v>
                      </c:pt>
                      <c:pt idx="67">
                        <c:v>2050</c:v>
                      </c:pt>
                      <c:pt idx="68">
                        <c:v>2110</c:v>
                      </c:pt>
                      <c:pt idx="69">
                        <c:v>2170</c:v>
                      </c:pt>
                      <c:pt idx="70">
                        <c:v>2230</c:v>
                      </c:pt>
                      <c:pt idx="71">
                        <c:v>2290</c:v>
                      </c:pt>
                      <c:pt idx="72">
                        <c:v>2350</c:v>
                      </c:pt>
                      <c:pt idx="73">
                        <c:v>2410</c:v>
                      </c:pt>
                      <c:pt idx="74">
                        <c:v>2470</c:v>
                      </c:pt>
                      <c:pt idx="75">
                        <c:v>2530</c:v>
                      </c:pt>
                      <c:pt idx="76">
                        <c:v>2590</c:v>
                      </c:pt>
                      <c:pt idx="77">
                        <c:v>2650</c:v>
                      </c:pt>
                      <c:pt idx="78">
                        <c:v>2710</c:v>
                      </c:pt>
                      <c:pt idx="79">
                        <c:v>2770</c:v>
                      </c:pt>
                      <c:pt idx="80">
                        <c:v>2830</c:v>
                      </c:pt>
                      <c:pt idx="81">
                        <c:v>2890</c:v>
                      </c:pt>
                      <c:pt idx="82">
                        <c:v>2950</c:v>
                      </c:pt>
                      <c:pt idx="83">
                        <c:v>3010</c:v>
                      </c:pt>
                      <c:pt idx="84">
                        <c:v>3070</c:v>
                      </c:pt>
                      <c:pt idx="85">
                        <c:v>3130</c:v>
                      </c:pt>
                      <c:pt idx="86">
                        <c:v>3190</c:v>
                      </c:pt>
                      <c:pt idx="87">
                        <c:v>3250</c:v>
                      </c:pt>
                      <c:pt idx="88">
                        <c:v>3310</c:v>
                      </c:pt>
                      <c:pt idx="89">
                        <c:v>3370</c:v>
                      </c:pt>
                      <c:pt idx="90">
                        <c:v>3430</c:v>
                      </c:pt>
                      <c:pt idx="91">
                        <c:v>3490</c:v>
                      </c:pt>
                      <c:pt idx="92">
                        <c:v>3550</c:v>
                      </c:pt>
                      <c:pt idx="93">
                        <c:v>3610</c:v>
                      </c:pt>
                      <c:pt idx="94">
                        <c:v>3670</c:v>
                      </c:pt>
                      <c:pt idx="95">
                        <c:v>3730</c:v>
                      </c:pt>
                      <c:pt idx="96">
                        <c:v>3790</c:v>
                      </c:pt>
                      <c:pt idx="97">
                        <c:v>3850</c:v>
                      </c:pt>
                      <c:pt idx="98">
                        <c:v>3910</c:v>
                      </c:pt>
                      <c:pt idx="99">
                        <c:v>3970</c:v>
                      </c:pt>
                      <c:pt idx="100">
                        <c:v>4030</c:v>
                      </c:pt>
                      <c:pt idx="101">
                        <c:v>4090</c:v>
                      </c:pt>
                      <c:pt idx="102">
                        <c:v>4150</c:v>
                      </c:pt>
                      <c:pt idx="103">
                        <c:v>4210</c:v>
                      </c:pt>
                      <c:pt idx="104">
                        <c:v>4270</c:v>
                      </c:pt>
                      <c:pt idx="105">
                        <c:v>4320</c:v>
                      </c:pt>
                      <c:pt idx="106">
                        <c:v>4320.5</c:v>
                      </c:pt>
                      <c:pt idx="107">
                        <c:v>4321</c:v>
                      </c:pt>
                      <c:pt idx="108">
                        <c:v>4321.5</c:v>
                      </c:pt>
                      <c:pt idx="109">
                        <c:v>4322</c:v>
                      </c:pt>
                      <c:pt idx="110">
                        <c:v>4322.5</c:v>
                      </c:pt>
                      <c:pt idx="111">
                        <c:v>4323</c:v>
                      </c:pt>
                      <c:pt idx="112">
                        <c:v>4323.5</c:v>
                      </c:pt>
                      <c:pt idx="113">
                        <c:v>4324</c:v>
                      </c:pt>
                      <c:pt idx="114">
                        <c:v>4324.5</c:v>
                      </c:pt>
                      <c:pt idx="115">
                        <c:v>4325</c:v>
                      </c:pt>
                      <c:pt idx="116">
                        <c:v>4326</c:v>
                      </c:pt>
                      <c:pt idx="117">
                        <c:v>4327</c:v>
                      </c:pt>
                      <c:pt idx="118">
                        <c:v>4328</c:v>
                      </c:pt>
                      <c:pt idx="119">
                        <c:v>4329</c:v>
                      </c:pt>
                      <c:pt idx="120">
                        <c:v>4330</c:v>
                      </c:pt>
                      <c:pt idx="121">
                        <c:v>4332</c:v>
                      </c:pt>
                      <c:pt idx="122">
                        <c:v>4334</c:v>
                      </c:pt>
                      <c:pt idx="123">
                        <c:v>4336</c:v>
                      </c:pt>
                      <c:pt idx="124">
                        <c:v>4338</c:v>
                      </c:pt>
                      <c:pt idx="125">
                        <c:v>4340</c:v>
                      </c:pt>
                      <c:pt idx="126">
                        <c:v>4345</c:v>
                      </c:pt>
                      <c:pt idx="127">
                        <c:v>4350</c:v>
                      </c:pt>
                      <c:pt idx="128">
                        <c:v>4355</c:v>
                      </c:pt>
                      <c:pt idx="129">
                        <c:v>4360</c:v>
                      </c:pt>
                      <c:pt idx="130">
                        <c:v>4365</c:v>
                      </c:pt>
                      <c:pt idx="131">
                        <c:v>4370</c:v>
                      </c:pt>
                      <c:pt idx="132">
                        <c:v>4375</c:v>
                      </c:pt>
                      <c:pt idx="133">
                        <c:v>4380</c:v>
                      </c:pt>
                      <c:pt idx="134">
                        <c:v>4390</c:v>
                      </c:pt>
                      <c:pt idx="135">
                        <c:v>4400</c:v>
                      </c:pt>
                      <c:pt idx="136">
                        <c:v>4410</c:v>
                      </c:pt>
                      <c:pt idx="137">
                        <c:v>4420</c:v>
                      </c:pt>
                      <c:pt idx="138">
                        <c:v>4450</c:v>
                      </c:pt>
                      <c:pt idx="139">
                        <c:v>4480</c:v>
                      </c:pt>
                      <c:pt idx="140">
                        <c:v>4510</c:v>
                      </c:pt>
                      <c:pt idx="141">
                        <c:v>4540</c:v>
                      </c:pt>
                      <c:pt idx="142">
                        <c:v>4570</c:v>
                      </c:pt>
                      <c:pt idx="143">
                        <c:v>4600</c:v>
                      </c:pt>
                      <c:pt idx="144">
                        <c:v>4630</c:v>
                      </c:pt>
                      <c:pt idx="145">
                        <c:v>4690</c:v>
                      </c:pt>
                      <c:pt idx="146">
                        <c:v>4750</c:v>
                      </c:pt>
                      <c:pt idx="147">
                        <c:v>4810</c:v>
                      </c:pt>
                      <c:pt idx="148">
                        <c:v>4870</c:v>
                      </c:pt>
                      <c:pt idx="149">
                        <c:v>4930</c:v>
                      </c:pt>
                      <c:pt idx="150">
                        <c:v>4990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'Pumped Well Data'!$Q$6:$Q$156</c15:sqref>
                        </c15:formulaRef>
                      </c:ext>
                    </c:extLst>
                    <c:numCache>
                      <c:formatCode>General</c:formatCode>
                      <c:ptCount val="151"/>
                      <c:pt idx="0">
                        <c:v>0</c:v>
                      </c:pt>
                      <c:pt idx="1">
                        <c:v>7.780321178747529E-2</c:v>
                      </c:pt>
                      <c:pt idx="2">
                        <c:v>0.13251499931011296</c:v>
                      </c:pt>
                      <c:pt idx="3">
                        <c:v>6.0737772312449076E-2</c:v>
                      </c:pt>
                      <c:pt idx="4">
                        <c:v>-0.30185114853704725</c:v>
                      </c:pt>
                      <c:pt idx="5">
                        <c:v>-0.21612869574945487</c:v>
                      </c:pt>
                      <c:pt idx="6">
                        <c:v>0.35113629238936572</c:v>
                      </c:pt>
                      <c:pt idx="7">
                        <c:v>0.68678343219428128</c:v>
                      </c:pt>
                      <c:pt idx="8">
                        <c:v>0.71147512324955464</c:v>
                      </c:pt>
                      <c:pt idx="9">
                        <c:v>0.50141156393596298</c:v>
                      </c:pt>
                      <c:pt idx="10">
                        <c:v>0.10051206143032458</c:v>
                      </c:pt>
                      <c:pt idx="11">
                        <c:v>0.12038448577909702</c:v>
                      </c:pt>
                      <c:pt idx="12">
                        <c:v>0.3308492899982991</c:v>
                      </c:pt>
                      <c:pt idx="13">
                        <c:v>0.40083040343119392</c:v>
                      </c:pt>
                      <c:pt idx="14">
                        <c:v>0.40130691944713176</c:v>
                      </c:pt>
                      <c:pt idx="15">
                        <c:v>0.41193286981923882</c:v>
                      </c:pt>
                      <c:pt idx="16">
                        <c:v>0.46156311535544869</c:v>
                      </c:pt>
                      <c:pt idx="17">
                        <c:v>0.56146330928705956</c:v>
                      </c:pt>
                      <c:pt idx="18">
                        <c:v>0.63129978528991504</c:v>
                      </c:pt>
                      <c:pt idx="19">
                        <c:v>0.65252283509446685</c:v>
                      </c:pt>
                      <c:pt idx="20">
                        <c:v>0.6745228248469074</c:v>
                      </c:pt>
                      <c:pt idx="21">
                        <c:v>0.78363315139215761</c:v>
                      </c:pt>
                      <c:pt idx="22">
                        <c:v>0.7927245799839755</c:v>
                      </c:pt>
                      <c:pt idx="23">
                        <c:v>0.8472015205619785</c:v>
                      </c:pt>
                      <c:pt idx="24">
                        <c:v>0.9920425197412972</c:v>
                      </c:pt>
                      <c:pt idx="25">
                        <c:v>1.0467496251806041</c:v>
                      </c:pt>
                      <c:pt idx="26">
                        <c:v>1.1015178758462003</c:v>
                      </c:pt>
                      <c:pt idx="27">
                        <c:v>1.1559186527689573</c:v>
                      </c:pt>
                      <c:pt idx="28">
                        <c:v>1.1840485364345958</c:v>
                      </c:pt>
                      <c:pt idx="29">
                        <c:v>1.3735668643884995</c:v>
                      </c:pt>
                      <c:pt idx="30">
                        <c:v>1.4730482611320543</c:v>
                      </c:pt>
                      <c:pt idx="31">
                        <c:v>1.5072007812208552</c:v>
                      </c:pt>
                      <c:pt idx="32">
                        <c:v>1.8599769183655266</c:v>
                      </c:pt>
                      <c:pt idx="33">
                        <c:v>2.0722224597896983</c:v>
                      </c:pt>
                      <c:pt idx="34">
                        <c:v>2.2426950211023011</c:v>
                      </c:pt>
                      <c:pt idx="35">
                        <c:v>2.6682463457421548</c:v>
                      </c:pt>
                      <c:pt idx="36">
                        <c:v>2.9404254498970008</c:v>
                      </c:pt>
                      <c:pt idx="37">
                        <c:v>3.0341466149311813</c:v>
                      </c:pt>
                      <c:pt idx="38">
                        <c:v>3.1929488958755559</c:v>
                      </c:pt>
                      <c:pt idx="39">
                        <c:v>3.5924328480900214</c:v>
                      </c:pt>
                      <c:pt idx="40">
                        <c:v>3.9244627462356121</c:v>
                      </c:pt>
                      <c:pt idx="41">
                        <c:v>4.1194876532155922</c:v>
                      </c:pt>
                      <c:pt idx="42">
                        <c:v>4.1950220852811491</c:v>
                      </c:pt>
                      <c:pt idx="43">
                        <c:v>4.490569739414461</c:v>
                      </c:pt>
                      <c:pt idx="44">
                        <c:v>4.9708166911687446</c:v>
                      </c:pt>
                      <c:pt idx="45">
                        <c:v>4.8321315790613006</c:v>
                      </c:pt>
                      <c:pt idx="46">
                        <c:v>5.0281591278676778</c:v>
                      </c:pt>
                      <c:pt idx="47">
                        <c:v>5.4436947381327938</c:v>
                      </c:pt>
                      <c:pt idx="48">
                        <c:v>5.696626584013055</c:v>
                      </c:pt>
                      <c:pt idx="49">
                        <c:v>5.7178215153863317</c:v>
                      </c:pt>
                      <c:pt idx="50">
                        <c:v>6.4861562025476012</c:v>
                      </c:pt>
                      <c:pt idx="51">
                        <c:v>7.4420947459184479</c:v>
                      </c:pt>
                      <c:pt idx="52">
                        <c:v>7.3675130631406978</c:v>
                      </c:pt>
                      <c:pt idx="53">
                        <c:v>7.147099038947089</c:v>
                      </c:pt>
                      <c:pt idx="54">
                        <c:v>6.9775978213250704</c:v>
                      </c:pt>
                      <c:pt idx="55">
                        <c:v>7.3274839957361992</c:v>
                      </c:pt>
                      <c:pt idx="56">
                        <c:v>7.5165034099312065</c:v>
                      </c:pt>
                      <c:pt idx="57">
                        <c:v>7.4938053915239955</c:v>
                      </c:pt>
                      <c:pt idx="58">
                        <c:v>7.8037203496576684</c:v>
                      </c:pt>
                      <c:pt idx="59">
                        <c:v>7.7060444157495311</c:v>
                      </c:pt>
                      <c:pt idx="60">
                        <c:v>7.1857912164089699</c:v>
                      </c:pt>
                      <c:pt idx="61">
                        <c:v>7.3348732662693008</c:v>
                      </c:pt>
                      <c:pt idx="62">
                        <c:v>7.5748184461331629</c:v>
                      </c:pt>
                      <c:pt idx="63">
                        <c:v>7.6989096334789249</c:v>
                      </c:pt>
                      <c:pt idx="64">
                        <c:v>8.2655845243723594</c:v>
                      </c:pt>
                      <c:pt idx="65">
                        <c:v>8.0229606633483286</c:v>
                      </c:pt>
                      <c:pt idx="66">
                        <c:v>8.1420658685168679</c:v>
                      </c:pt>
                      <c:pt idx="67">
                        <c:v>8.7087437763427911</c:v>
                      </c:pt>
                      <c:pt idx="68">
                        <c:v>8.0694222236086883</c:v>
                      </c:pt>
                      <c:pt idx="69">
                        <c:v>8.7111080859859058</c:v>
                      </c:pt>
                      <c:pt idx="70">
                        <c:v>8.5093624714349279</c:v>
                      </c:pt>
                      <c:pt idx="71">
                        <c:v>7.0566410276724785</c:v>
                      </c:pt>
                      <c:pt idx="72">
                        <c:v>7.6533307195588272</c:v>
                      </c:pt>
                      <c:pt idx="73">
                        <c:v>8.0241628036708654</c:v>
                      </c:pt>
                      <c:pt idx="74">
                        <c:v>8.4549974701145523</c:v>
                      </c:pt>
                      <c:pt idx="75">
                        <c:v>10.78850966880346</c:v>
                      </c:pt>
                      <c:pt idx="76">
                        <c:v>11.194335969109087</c:v>
                      </c:pt>
                      <c:pt idx="77">
                        <c:v>9.7074965202828203</c:v>
                      </c:pt>
                      <c:pt idx="78">
                        <c:v>9.7166269798390346</c:v>
                      </c:pt>
                      <c:pt idx="79">
                        <c:v>9.6857578087608314</c:v>
                      </c:pt>
                      <c:pt idx="80">
                        <c:v>9.4340401159574938</c:v>
                      </c:pt>
                      <c:pt idx="81">
                        <c:v>10.86327951758893</c:v>
                      </c:pt>
                      <c:pt idx="82">
                        <c:v>8.5297573542416956</c:v>
                      </c:pt>
                      <c:pt idx="83">
                        <c:v>7.0637998143885437</c:v>
                      </c:pt>
                      <c:pt idx="84">
                        <c:v>8.9497365872443631</c:v>
                      </c:pt>
                      <c:pt idx="85">
                        <c:v>8.6030270453930058</c:v>
                      </c:pt>
                      <c:pt idx="86">
                        <c:v>7.9654699606292203</c:v>
                      </c:pt>
                      <c:pt idx="87">
                        <c:v>7.8596129954990923</c:v>
                      </c:pt>
                      <c:pt idx="88">
                        <c:v>8.5563017815529729</c:v>
                      </c:pt>
                      <c:pt idx="89">
                        <c:v>9.2729897799726544</c:v>
                      </c:pt>
                      <c:pt idx="90">
                        <c:v>9.4279809539451005</c:v>
                      </c:pt>
                      <c:pt idx="91">
                        <c:v>9.3071251487517301</c:v>
                      </c:pt>
                      <c:pt idx="92">
                        <c:v>10.068812474293866</c:v>
                      </c:pt>
                      <c:pt idx="93">
                        <c:v>10.218804045420187</c:v>
                      </c:pt>
                      <c:pt idx="94">
                        <c:v>9.4762555897382903</c:v>
                      </c:pt>
                      <c:pt idx="95">
                        <c:v>9.00955532058396</c:v>
                      </c:pt>
                      <c:pt idx="96">
                        <c:v>8.5228561154336315</c:v>
                      </c:pt>
                      <c:pt idx="97">
                        <c:v>8.6678507690134339</c:v>
                      </c:pt>
                      <c:pt idx="98">
                        <c:v>8.4619989681988432</c:v>
                      </c:pt>
                      <c:pt idx="99">
                        <c:v>8.9478403527546853</c:v>
                      </c:pt>
                      <c:pt idx="100">
                        <c:v>9.7345263930683625</c:v>
                      </c:pt>
                      <c:pt idx="101">
                        <c:v>9.1978299990633996</c:v>
                      </c:pt>
                      <c:pt idx="102">
                        <c:v>9.3428254030424771</c:v>
                      </c:pt>
                      <c:pt idx="103">
                        <c:v>9.4678205945585159</c:v>
                      </c:pt>
                      <c:pt idx="104">
                        <c:v>9.3304679524544625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8.1505047375951489E-2</c:v>
                      </c:pt>
                      <c:pt idx="109">
                        <c:v>0.12132593946040608</c:v>
                      </c:pt>
                      <c:pt idx="110">
                        <c:v>0.12089269867358533</c:v>
                      </c:pt>
                      <c:pt idx="111">
                        <c:v>0.12064421277526277</c:v>
                      </c:pt>
                      <c:pt idx="112">
                        <c:v>0.14059367583748938</c:v>
                      </c:pt>
                      <c:pt idx="113">
                        <c:v>0.16056816800622345</c:v>
                      </c:pt>
                      <c:pt idx="114">
                        <c:v>0.1805607983124673</c:v>
                      </c:pt>
                      <c:pt idx="115">
                        <c:v>0.18077356908908337</c:v>
                      </c:pt>
                      <c:pt idx="116">
                        <c:v>0.21630219963352684</c:v>
                      </c:pt>
                      <c:pt idx="117">
                        <c:v>0.24121602415587823</c:v>
                      </c:pt>
                      <c:pt idx="118">
                        <c:v>0.24107737252395564</c:v>
                      </c:pt>
                      <c:pt idx="119">
                        <c:v>0.27112534529044519</c:v>
                      </c:pt>
                      <c:pt idx="120">
                        <c:v>0.30168623081886564</c:v>
                      </c:pt>
                      <c:pt idx="121">
                        <c:v>0.32743554261589625</c:v>
                      </c:pt>
                      <c:pt idx="122">
                        <c:v>0.39262531225737363</c:v>
                      </c:pt>
                      <c:pt idx="123">
                        <c:v>0.43775703702199525</c:v>
                      </c:pt>
                      <c:pt idx="124">
                        <c:v>0.45282274082233004</c:v>
                      </c:pt>
                      <c:pt idx="125">
                        <c:v>0.4971561297494545</c:v>
                      </c:pt>
                      <c:pt idx="126">
                        <c:v>0.60762379939534528</c:v>
                      </c:pt>
                      <c:pt idx="127">
                        <c:v>0.69303572958440496</c:v>
                      </c:pt>
                      <c:pt idx="128">
                        <c:v>0.73847800865923396</c:v>
                      </c:pt>
                      <c:pt idx="129">
                        <c:v>0.80959458114736993</c:v>
                      </c:pt>
                      <c:pt idx="130">
                        <c:v>0.86065280031829161</c:v>
                      </c:pt>
                      <c:pt idx="131">
                        <c:v>0.96779397799178157</c:v>
                      </c:pt>
                      <c:pt idx="132">
                        <c:v>1.0547075198399116</c:v>
                      </c:pt>
                      <c:pt idx="133">
                        <c:v>1.0262828005513411</c:v>
                      </c:pt>
                      <c:pt idx="134">
                        <c:v>1.2752270311154059</c:v>
                      </c:pt>
                      <c:pt idx="135">
                        <c:v>1.4039646630439908</c:v>
                      </c:pt>
                      <c:pt idx="136">
                        <c:v>1.4324545667745427</c:v>
                      </c:pt>
                      <c:pt idx="137">
                        <c:v>1.5781813764951327</c:v>
                      </c:pt>
                      <c:pt idx="138">
                        <c:v>2.5066241275181911</c:v>
                      </c:pt>
                      <c:pt idx="139">
                        <c:v>3.4307386560434514</c:v>
                      </c:pt>
                      <c:pt idx="140">
                        <c:v>3.9865098069572871</c:v>
                      </c:pt>
                      <c:pt idx="141">
                        <c:v>4.199333611239779</c:v>
                      </c:pt>
                      <c:pt idx="142">
                        <c:v>4.4207524317509455</c:v>
                      </c:pt>
                      <c:pt idx="143">
                        <c:v>4.98101751067985</c:v>
                      </c:pt>
                      <c:pt idx="144">
                        <c:v>5.1112096585875353</c:v>
                      </c:pt>
                      <c:pt idx="145">
                        <c:v>5.7823967269341852</c:v>
                      </c:pt>
                      <c:pt idx="146">
                        <c:v>5.756271048524634</c:v>
                      </c:pt>
                      <c:pt idx="147">
                        <c:v>5.9928279162986797</c:v>
                      </c:pt>
                      <c:pt idx="148">
                        <c:v>6.6736805635204668</c:v>
                      </c:pt>
                      <c:pt idx="149">
                        <c:v>6.9783236984335968</c:v>
                      </c:pt>
                      <c:pt idx="150">
                        <c:v>7.7552299727836402</c:v>
                      </c:pt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001-FFAC-4B29-96E2-19C1F803D4B4}"/>
                  </c:ext>
                </c:extLst>
              </c15:ser>
            </c15:filteredScatterSeries>
          </c:ext>
        </c:extLst>
      </c:scatterChart>
      <c:valAx>
        <c:axId val="1782636592"/>
        <c:scaling>
          <c:logBase val="10"/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 b="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Time (min)</a:t>
                </a:r>
              </a:p>
            </c:rich>
          </c:tx>
          <c:layout>
            <c:manualLayout>
              <c:xMode val="edge"/>
              <c:yMode val="edge"/>
              <c:x val="0.45101589327167257"/>
              <c:y val="0.85745415160774785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9949360"/>
        <c:crosses val="autoZero"/>
        <c:crossBetween val="midCat"/>
      </c:valAx>
      <c:valAx>
        <c:axId val="1839949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Derivative of drawdown (m)</a:t>
                </a:r>
              </a:p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CA"/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636592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16952021171695117"/>
          <c:y val="0.1874498365384554"/>
          <c:w val="0.14964229273081917"/>
          <c:h val="4.8580521718160498E-2"/>
        </c:manualLayout>
      </c:layout>
      <c:overlay val="0"/>
    </c:legend>
    <c:plotVisOnly val="1"/>
    <c:dispBlanksAs val="gap"/>
    <c:showDLblsOverMax val="0"/>
    <c:extLst/>
  </c:chart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>
                <a:solidFill>
                  <a:sysClr val="windowText" lastClr="000000"/>
                </a:solidFill>
              </a:rPr>
              <a:t>Derivative Method: </a:t>
            </a:r>
            <a:r>
              <a:rPr lang="en-US" sz="1800" b="1" i="0" u="none" strike="noStrike" kern="1200" spc="0" baseline="0">
                <a:solidFill>
                  <a:sysClr val="windowText" lastClr="000000"/>
                </a:solidFill>
              </a:rPr>
              <a:t>WTN 88224, 2017-10-04</a:t>
            </a:r>
            <a:endParaRPr lang="en-US" sz="1800" b="1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0.29465572113686894"/>
          <c:y val="0.10470478949591033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5938648293963253"/>
          <c:y val="0.17266221930592013"/>
          <c:w val="0.78472462817147859"/>
          <c:h val="0.65049394867308252"/>
        </c:manualLayout>
      </c:layout>
      <c:scatterChart>
        <c:scatterStyle val="smoothMarker"/>
        <c:varyColors val="0"/>
        <c:ser>
          <c:idx val="1"/>
          <c:order val="0"/>
          <c:tx>
            <c:v>Pumping First Derivative</c:v>
          </c:tx>
          <c:marker>
            <c:symbol val="none"/>
          </c:marker>
          <c:xVal>
            <c:numRef>
              <c:f>'Pumped Well Data'!$A$6:$A$100</c:f>
              <c:numCache>
                <c:formatCode>General</c:formatCode>
                <c:ptCount val="95"/>
                <c:pt idx="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  <c:pt idx="10">
                  <c:v>6</c:v>
                </c:pt>
                <c:pt idx="11">
                  <c:v>7</c:v>
                </c:pt>
                <c:pt idx="12">
                  <c:v>8</c:v>
                </c:pt>
                <c:pt idx="13">
                  <c:v>9</c:v>
                </c:pt>
                <c:pt idx="14">
                  <c:v>10</c:v>
                </c:pt>
                <c:pt idx="15">
                  <c:v>12</c:v>
                </c:pt>
                <c:pt idx="16">
                  <c:v>14</c:v>
                </c:pt>
                <c:pt idx="17">
                  <c:v>16</c:v>
                </c:pt>
                <c:pt idx="18">
                  <c:v>18</c:v>
                </c:pt>
                <c:pt idx="19">
                  <c:v>20</c:v>
                </c:pt>
                <c:pt idx="20">
                  <c:v>25</c:v>
                </c:pt>
                <c:pt idx="21">
                  <c:v>30</c:v>
                </c:pt>
                <c:pt idx="22">
                  <c:v>35</c:v>
                </c:pt>
                <c:pt idx="23">
                  <c:v>40</c:v>
                </c:pt>
                <c:pt idx="24">
                  <c:v>45</c:v>
                </c:pt>
                <c:pt idx="25">
                  <c:v>50</c:v>
                </c:pt>
                <c:pt idx="26">
                  <c:v>55</c:v>
                </c:pt>
                <c:pt idx="27">
                  <c:v>60</c:v>
                </c:pt>
                <c:pt idx="28">
                  <c:v>70</c:v>
                </c:pt>
                <c:pt idx="29">
                  <c:v>80</c:v>
                </c:pt>
                <c:pt idx="30">
                  <c:v>90</c:v>
                </c:pt>
                <c:pt idx="31">
                  <c:v>100</c:v>
                </c:pt>
                <c:pt idx="32">
                  <c:v>130</c:v>
                </c:pt>
                <c:pt idx="33">
                  <c:v>160</c:v>
                </c:pt>
                <c:pt idx="34">
                  <c:v>190</c:v>
                </c:pt>
                <c:pt idx="35">
                  <c:v>220</c:v>
                </c:pt>
                <c:pt idx="36">
                  <c:v>250</c:v>
                </c:pt>
                <c:pt idx="37">
                  <c:v>280</c:v>
                </c:pt>
                <c:pt idx="38">
                  <c:v>310</c:v>
                </c:pt>
                <c:pt idx="39">
                  <c:v>370</c:v>
                </c:pt>
                <c:pt idx="40">
                  <c:v>430</c:v>
                </c:pt>
                <c:pt idx="41">
                  <c:v>490</c:v>
                </c:pt>
                <c:pt idx="42">
                  <c:v>550</c:v>
                </c:pt>
                <c:pt idx="43">
                  <c:v>610</c:v>
                </c:pt>
                <c:pt idx="44">
                  <c:v>670</c:v>
                </c:pt>
                <c:pt idx="45">
                  <c:v>730</c:v>
                </c:pt>
                <c:pt idx="46">
                  <c:v>790</c:v>
                </c:pt>
                <c:pt idx="47">
                  <c:v>850</c:v>
                </c:pt>
                <c:pt idx="48">
                  <c:v>910</c:v>
                </c:pt>
                <c:pt idx="49">
                  <c:v>970</c:v>
                </c:pt>
                <c:pt idx="50">
                  <c:v>1030</c:v>
                </c:pt>
                <c:pt idx="51">
                  <c:v>1090</c:v>
                </c:pt>
                <c:pt idx="52">
                  <c:v>1150</c:v>
                </c:pt>
                <c:pt idx="53">
                  <c:v>1210</c:v>
                </c:pt>
                <c:pt idx="54">
                  <c:v>1270</c:v>
                </c:pt>
                <c:pt idx="55">
                  <c:v>1330</c:v>
                </c:pt>
                <c:pt idx="56">
                  <c:v>1390</c:v>
                </c:pt>
                <c:pt idx="57">
                  <c:v>1450</c:v>
                </c:pt>
                <c:pt idx="58">
                  <c:v>1510</c:v>
                </c:pt>
                <c:pt idx="59">
                  <c:v>1570</c:v>
                </c:pt>
                <c:pt idx="60">
                  <c:v>1630</c:v>
                </c:pt>
                <c:pt idx="61">
                  <c:v>1690</c:v>
                </c:pt>
                <c:pt idx="62">
                  <c:v>1750</c:v>
                </c:pt>
                <c:pt idx="63">
                  <c:v>1810</c:v>
                </c:pt>
                <c:pt idx="64">
                  <c:v>1870</c:v>
                </c:pt>
                <c:pt idx="65">
                  <c:v>1930</c:v>
                </c:pt>
                <c:pt idx="66">
                  <c:v>1990</c:v>
                </c:pt>
                <c:pt idx="67">
                  <c:v>2050</c:v>
                </c:pt>
                <c:pt idx="68">
                  <c:v>2110</c:v>
                </c:pt>
                <c:pt idx="69">
                  <c:v>2170</c:v>
                </c:pt>
                <c:pt idx="70">
                  <c:v>2230</c:v>
                </c:pt>
                <c:pt idx="71">
                  <c:v>2290</c:v>
                </c:pt>
                <c:pt idx="72">
                  <c:v>2350</c:v>
                </c:pt>
                <c:pt idx="73">
                  <c:v>2410</c:v>
                </c:pt>
                <c:pt idx="74">
                  <c:v>2470</c:v>
                </c:pt>
                <c:pt idx="75">
                  <c:v>2530</c:v>
                </c:pt>
                <c:pt idx="76">
                  <c:v>2590</c:v>
                </c:pt>
                <c:pt idx="77">
                  <c:v>2650</c:v>
                </c:pt>
                <c:pt idx="78">
                  <c:v>2710</c:v>
                </c:pt>
                <c:pt idx="79">
                  <c:v>2770</c:v>
                </c:pt>
                <c:pt idx="80">
                  <c:v>2830</c:v>
                </c:pt>
                <c:pt idx="81">
                  <c:v>2890</c:v>
                </c:pt>
                <c:pt idx="82">
                  <c:v>2950</c:v>
                </c:pt>
                <c:pt idx="83">
                  <c:v>3010</c:v>
                </c:pt>
                <c:pt idx="84">
                  <c:v>3070</c:v>
                </c:pt>
                <c:pt idx="85">
                  <c:v>3130</c:v>
                </c:pt>
                <c:pt idx="86">
                  <c:v>3190</c:v>
                </c:pt>
                <c:pt idx="87">
                  <c:v>3250</c:v>
                </c:pt>
                <c:pt idx="88">
                  <c:v>3310</c:v>
                </c:pt>
                <c:pt idx="89">
                  <c:v>3370</c:v>
                </c:pt>
                <c:pt idx="90">
                  <c:v>3430</c:v>
                </c:pt>
                <c:pt idx="91">
                  <c:v>3490</c:v>
                </c:pt>
                <c:pt idx="92">
                  <c:v>3550</c:v>
                </c:pt>
                <c:pt idx="93">
                  <c:v>3610</c:v>
                </c:pt>
                <c:pt idx="94">
                  <c:v>3670</c:v>
                </c:pt>
              </c:numCache>
            </c:numRef>
          </c:xVal>
          <c:yVal>
            <c:numRef>
              <c:f>'Pumped Well Data'!$W$6:$W$100</c:f>
              <c:numCache>
                <c:formatCode>General</c:formatCode>
                <c:ptCount val="95"/>
                <c:pt idx="1">
                  <c:v>1.9237867026447315E-2</c:v>
                </c:pt>
                <c:pt idx="4">
                  <c:v>0.25495766499134032</c:v>
                </c:pt>
                <c:pt idx="7">
                  <c:v>0.34528248473270179</c:v>
                </c:pt>
                <c:pt idx="10">
                  <c:v>0.29784039889495068</c:v>
                </c:pt>
                <c:pt idx="13">
                  <c:v>0.50775428302147552</c:v>
                </c:pt>
                <c:pt idx="16">
                  <c:v>0.63781993264681991</c:v>
                </c:pt>
                <c:pt idx="19">
                  <c:v>0.82617475690000097</c:v>
                </c:pt>
                <c:pt idx="22">
                  <c:v>1.0166540085916269</c:v>
                </c:pt>
                <c:pt idx="25">
                  <c:v>1.2480203044902174</c:v>
                </c:pt>
                <c:pt idx="28">
                  <c:v>1.567589742919282</c:v>
                </c:pt>
                <c:pt idx="31">
                  <c:v>2.4097354447038195</c:v>
                </c:pt>
                <c:pt idx="34">
                  <c:v>3.0601398358829157</c:v>
                </c:pt>
                <c:pt idx="37">
                  <c:v>3.8180561436585871</c:v>
                </c:pt>
                <c:pt idx="40">
                  <c:v>4.5297906108297514</c:v>
                </c:pt>
                <c:pt idx="43">
                  <c:v>5.2625410701004087</c:v>
                </c:pt>
                <c:pt idx="46">
                  <c:v>6.2330592590382485</c:v>
                </c:pt>
                <c:pt idx="49">
                  <c:v>6.9323526156602542</c:v>
                </c:pt>
                <c:pt idx="52">
                  <c:v>7.3394240779853819</c:v>
                </c:pt>
                <c:pt idx="55">
                  <c:v>7.5078647325150554</c:v>
                </c:pt>
                <c:pt idx="58">
                  <c:v>7.5893857350045275</c:v>
                </c:pt>
                <c:pt idx="61">
                  <c:v>8.0018145459109942</c:v>
                </c:pt>
                <c:pt idx="64">
                  <c:v>8.4806332727629936</c:v>
                </c:pt>
                <c:pt idx="67">
                  <c:v>8.0485055204515614</c:v>
                </c:pt>
                <c:pt idx="70">
                  <c:v>8.6368933122425169</c:v>
                </c:pt>
                <c:pt idx="73">
                  <c:v>9.7723210874058637</c:v>
                </c:pt>
                <c:pt idx="76">
                  <c:v>10.081820826196088</c:v>
                </c:pt>
                <c:pt idx="79">
                  <c:v>8.9194555518204552</c:v>
                </c:pt>
                <c:pt idx="82">
                  <c:v>7.82931619471844</c:v>
                </c:pt>
                <c:pt idx="85">
                  <c:v>8.6670452653086869</c:v>
                </c:pt>
                <c:pt idx="88">
                  <c:v>9.6067585796592354</c:v>
                </c:pt>
                <c:pt idx="91">
                  <c:v>9.3426430418923339</c:v>
                </c:pt>
                <c:pt idx="94">
                  <c:v>8.8746232766468847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AF9-4D5C-A823-2C2D7E92A7DF}"/>
            </c:ext>
          </c:extLst>
        </c:ser>
        <c:ser>
          <c:idx val="0"/>
          <c:order val="1"/>
          <c:tx>
            <c:v>Recovery First Derivative</c:v>
          </c:tx>
          <c:marker>
            <c:symbol val="none"/>
          </c:marker>
          <c:xVal>
            <c:numRef>
              <c:f>'Pumped Well Data'!$B$113:$B$206</c:f>
              <c:numCache>
                <c:formatCode>General</c:formatCode>
                <c:ptCount val="94"/>
                <c:pt idx="0">
                  <c:v>1</c:v>
                </c:pt>
                <c:pt idx="1">
                  <c:v>1.5</c:v>
                </c:pt>
                <c:pt idx="2">
                  <c:v>2</c:v>
                </c:pt>
                <c:pt idx="3">
                  <c:v>2.5</c:v>
                </c:pt>
                <c:pt idx="4">
                  <c:v>3</c:v>
                </c:pt>
                <c:pt idx="5">
                  <c:v>3.5</c:v>
                </c:pt>
                <c:pt idx="6">
                  <c:v>4</c:v>
                </c:pt>
                <c:pt idx="7">
                  <c:v>4.5</c:v>
                </c:pt>
                <c:pt idx="8">
                  <c:v>5</c:v>
                </c:pt>
                <c:pt idx="9">
                  <c:v>6</c:v>
                </c:pt>
                <c:pt idx="10">
                  <c:v>7</c:v>
                </c:pt>
                <c:pt idx="11">
                  <c:v>8</c:v>
                </c:pt>
                <c:pt idx="12">
                  <c:v>9</c:v>
                </c:pt>
                <c:pt idx="13">
                  <c:v>10</c:v>
                </c:pt>
                <c:pt idx="14">
                  <c:v>12</c:v>
                </c:pt>
                <c:pt idx="15">
                  <c:v>14</c:v>
                </c:pt>
                <c:pt idx="16">
                  <c:v>16</c:v>
                </c:pt>
                <c:pt idx="17">
                  <c:v>18</c:v>
                </c:pt>
                <c:pt idx="18">
                  <c:v>20</c:v>
                </c:pt>
                <c:pt idx="19">
                  <c:v>25</c:v>
                </c:pt>
                <c:pt idx="20">
                  <c:v>30</c:v>
                </c:pt>
                <c:pt idx="21">
                  <c:v>35</c:v>
                </c:pt>
                <c:pt idx="22">
                  <c:v>40</c:v>
                </c:pt>
                <c:pt idx="23">
                  <c:v>45</c:v>
                </c:pt>
                <c:pt idx="24">
                  <c:v>50</c:v>
                </c:pt>
                <c:pt idx="25">
                  <c:v>55</c:v>
                </c:pt>
                <c:pt idx="26">
                  <c:v>60</c:v>
                </c:pt>
                <c:pt idx="27">
                  <c:v>70</c:v>
                </c:pt>
                <c:pt idx="28">
                  <c:v>80</c:v>
                </c:pt>
                <c:pt idx="29">
                  <c:v>90</c:v>
                </c:pt>
                <c:pt idx="30">
                  <c:v>100</c:v>
                </c:pt>
                <c:pt idx="31">
                  <c:v>130</c:v>
                </c:pt>
                <c:pt idx="32">
                  <c:v>160</c:v>
                </c:pt>
                <c:pt idx="33">
                  <c:v>190</c:v>
                </c:pt>
                <c:pt idx="34">
                  <c:v>220</c:v>
                </c:pt>
                <c:pt idx="35">
                  <c:v>250</c:v>
                </c:pt>
                <c:pt idx="36">
                  <c:v>280</c:v>
                </c:pt>
                <c:pt idx="37">
                  <c:v>310</c:v>
                </c:pt>
                <c:pt idx="38">
                  <c:v>370</c:v>
                </c:pt>
                <c:pt idx="39">
                  <c:v>430</c:v>
                </c:pt>
                <c:pt idx="40">
                  <c:v>490</c:v>
                </c:pt>
                <c:pt idx="41">
                  <c:v>550</c:v>
                </c:pt>
                <c:pt idx="42">
                  <c:v>610</c:v>
                </c:pt>
                <c:pt idx="43">
                  <c:v>670</c:v>
                </c:pt>
                <c:pt idx="44">
                  <c:v>730</c:v>
                </c:pt>
                <c:pt idx="45">
                  <c:v>790</c:v>
                </c:pt>
                <c:pt idx="46">
                  <c:v>850</c:v>
                </c:pt>
                <c:pt idx="47">
                  <c:v>910</c:v>
                </c:pt>
                <c:pt idx="48">
                  <c:v>970</c:v>
                </c:pt>
                <c:pt idx="49">
                  <c:v>1030</c:v>
                </c:pt>
                <c:pt idx="50">
                  <c:v>1090</c:v>
                </c:pt>
                <c:pt idx="51">
                  <c:v>1150</c:v>
                </c:pt>
                <c:pt idx="52">
                  <c:v>1210</c:v>
                </c:pt>
                <c:pt idx="53">
                  <c:v>1270</c:v>
                </c:pt>
                <c:pt idx="54">
                  <c:v>1330</c:v>
                </c:pt>
                <c:pt idx="55">
                  <c:v>1390</c:v>
                </c:pt>
                <c:pt idx="56">
                  <c:v>1450</c:v>
                </c:pt>
                <c:pt idx="57">
                  <c:v>1510</c:v>
                </c:pt>
                <c:pt idx="58">
                  <c:v>1570</c:v>
                </c:pt>
                <c:pt idx="59">
                  <c:v>1630</c:v>
                </c:pt>
                <c:pt idx="60">
                  <c:v>1690</c:v>
                </c:pt>
                <c:pt idx="61">
                  <c:v>1750</c:v>
                </c:pt>
                <c:pt idx="62">
                  <c:v>1810</c:v>
                </c:pt>
                <c:pt idx="63">
                  <c:v>1870</c:v>
                </c:pt>
                <c:pt idx="64">
                  <c:v>1930</c:v>
                </c:pt>
                <c:pt idx="65">
                  <c:v>1990</c:v>
                </c:pt>
                <c:pt idx="66">
                  <c:v>2050</c:v>
                </c:pt>
                <c:pt idx="67">
                  <c:v>2110</c:v>
                </c:pt>
                <c:pt idx="68">
                  <c:v>2170</c:v>
                </c:pt>
                <c:pt idx="69">
                  <c:v>2230</c:v>
                </c:pt>
                <c:pt idx="70">
                  <c:v>2290</c:v>
                </c:pt>
                <c:pt idx="71">
                  <c:v>2350</c:v>
                </c:pt>
                <c:pt idx="72">
                  <c:v>2410</c:v>
                </c:pt>
                <c:pt idx="73">
                  <c:v>2470</c:v>
                </c:pt>
                <c:pt idx="74">
                  <c:v>2530</c:v>
                </c:pt>
                <c:pt idx="75">
                  <c:v>2590</c:v>
                </c:pt>
                <c:pt idx="76">
                  <c:v>2650</c:v>
                </c:pt>
                <c:pt idx="77">
                  <c:v>2710</c:v>
                </c:pt>
                <c:pt idx="78">
                  <c:v>2770</c:v>
                </c:pt>
                <c:pt idx="79">
                  <c:v>2830</c:v>
                </c:pt>
                <c:pt idx="80">
                  <c:v>2890</c:v>
                </c:pt>
                <c:pt idx="81">
                  <c:v>2950</c:v>
                </c:pt>
                <c:pt idx="82">
                  <c:v>3010</c:v>
                </c:pt>
                <c:pt idx="83">
                  <c:v>3070</c:v>
                </c:pt>
                <c:pt idx="84">
                  <c:v>3130</c:v>
                </c:pt>
                <c:pt idx="85">
                  <c:v>3190</c:v>
                </c:pt>
                <c:pt idx="86">
                  <c:v>3250</c:v>
                </c:pt>
                <c:pt idx="87">
                  <c:v>3310</c:v>
                </c:pt>
                <c:pt idx="88">
                  <c:v>3370</c:v>
                </c:pt>
                <c:pt idx="89">
                  <c:v>3430</c:v>
                </c:pt>
                <c:pt idx="90">
                  <c:v>3490</c:v>
                </c:pt>
                <c:pt idx="91">
                  <c:v>3550</c:v>
                </c:pt>
                <c:pt idx="92">
                  <c:v>3610</c:v>
                </c:pt>
                <c:pt idx="93">
                  <c:v>3670</c:v>
                </c:pt>
              </c:numCache>
            </c:numRef>
          </c:xVal>
          <c:yVal>
            <c:numRef>
              <c:f>'Pumped Well Data'!$W$113:$W$206</c:f>
              <c:numCache>
                <c:formatCode>General</c:formatCode>
                <c:ptCount val="94"/>
                <c:pt idx="0">
                  <c:v>0.11405527692511389</c:v>
                </c:pt>
                <c:pt idx="3">
                  <c:v>0.15196196708286439</c:v>
                </c:pt>
                <c:pt idx="6">
                  <c:v>0.20995612936299018</c:v>
                </c:pt>
                <c:pt idx="9">
                  <c:v>0.28087232668355372</c:v>
                </c:pt>
                <c:pt idx="12">
                  <c:v>0.39112776087425621</c:v>
                </c:pt>
                <c:pt idx="15">
                  <c:v>0.52009983694061546</c:v>
                </c:pt>
                <c:pt idx="18">
                  <c:v>0.74652954066079025</c:v>
                </c:pt>
                <c:pt idx="21">
                  <c:v>0.92584931484370858</c:v>
                </c:pt>
                <c:pt idx="24">
                  <c:v>1.2353397995633391</c:v>
                </c:pt>
                <c:pt idx="27">
                  <c:v>1.8943010470365322</c:v>
                </c:pt>
                <c:pt idx="30">
                  <c:v>3.7239462476917677</c:v>
                </c:pt>
                <c:pt idx="33">
                  <c:v>4.9227273913418665</c:v>
                </c:pt>
                <c:pt idx="36">
                  <c:v>5.8436168995193025</c:v>
                </c:pt>
                <c:pt idx="39">
                  <c:v>7.2491340410405929</c:v>
                </c:pt>
                <c:pt idx="42">
                  <c:v>9.1466245277466633</c:v>
                </c:pt>
                <c:pt idx="45">
                  <c:v>10.114691003456198</c:v>
                </c:pt>
                <c:pt idx="48">
                  <c:v>11.412906663026188</c:v>
                </c:pt>
                <c:pt idx="51">
                  <c:v>14.745829763130981</c:v>
                </c:pt>
                <c:pt idx="54">
                  <c:v>16.242475359128008</c:v>
                </c:pt>
                <c:pt idx="57">
                  <c:v>16.306263099128181</c:v>
                </c:pt>
                <c:pt idx="60">
                  <c:v>17.086331838847936</c:v>
                </c:pt>
                <c:pt idx="63">
                  <c:v>17.589716222091607</c:v>
                </c:pt>
                <c:pt idx="66">
                  <c:v>17.791283139848165</c:v>
                </c:pt>
                <c:pt idx="69">
                  <c:v>19.968260619250483</c:v>
                </c:pt>
                <c:pt idx="72">
                  <c:v>20.538084731255122</c:v>
                </c:pt>
                <c:pt idx="75">
                  <c:v>20.243644918261349</c:v>
                </c:pt>
                <c:pt idx="78">
                  <c:v>20.602773781531177</c:v>
                </c:pt>
                <c:pt idx="81">
                  <c:v>21.024534455323462</c:v>
                </c:pt>
                <c:pt idx="84">
                  <c:v>22.767688650379803</c:v>
                </c:pt>
                <c:pt idx="87">
                  <c:v>22.683564355950509</c:v>
                </c:pt>
                <c:pt idx="90">
                  <c:v>20.630931884020637</c:v>
                </c:pt>
                <c:pt idx="93">
                  <c:v>18.620095472298591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B444-4A7C-8B99-93DF11CDE6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2636592"/>
        <c:axId val="1839949360"/>
      </c:scatterChart>
      <c:valAx>
        <c:axId val="1782636592"/>
        <c:scaling>
          <c:logBase val="10"/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800" b="0">
                    <a:solidFill>
                      <a:sysClr val="windowText" lastClr="000000"/>
                    </a:solidFill>
                  </a:rPr>
                  <a:t>t or t' (min)</a:t>
                </a:r>
              </a:p>
            </c:rich>
          </c:tx>
          <c:layout>
            <c:manualLayout>
              <c:xMode val="edge"/>
              <c:yMode val="edge"/>
              <c:x val="0.52261698087646324"/>
              <c:y val="0.87266497445107927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9949360"/>
        <c:crosses val="autoZero"/>
        <c:crossBetween val="midCat"/>
      </c:valAx>
      <c:valAx>
        <c:axId val="1839949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 b="0">
                    <a:solidFill>
                      <a:sysClr val="windowText" lastClr="000000"/>
                    </a:solidFill>
                  </a:rPr>
                  <a:t> Derivative (m)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636592"/>
        <c:crosses val="autoZero"/>
        <c:crossBetween val="midCat"/>
      </c:valAx>
      <c:spPr>
        <a:solidFill>
          <a:sysClr val="window" lastClr="FFFFFF"/>
        </a:solidFill>
        <a:ln>
          <a:noFill/>
        </a:ln>
      </c:spPr>
    </c:plotArea>
    <c:legend>
      <c:legendPos val="r"/>
      <c:layout>
        <c:manualLayout>
          <c:xMode val="edge"/>
          <c:yMode val="edge"/>
          <c:x val="0.16115147470972915"/>
          <c:y val="0.17791700283863943"/>
          <c:w val="0.23959480688522844"/>
          <c:h val="0.13901704099938314"/>
        </c:manualLayout>
      </c:layout>
      <c:overlay val="0"/>
    </c:legend>
    <c:plotVisOnly val="1"/>
    <c:dispBlanksAs val="span"/>
    <c:showDLblsOverMax val="0"/>
    <c:extLst/>
  </c:chart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0" i="0" u="none" strike="noStrike" kern="1200" spc="0" baseline="0">
                <a:solidFill>
                  <a:sysClr val="windowText" lastClr="000000"/>
                </a:solidFill>
              </a:rPr>
              <a:t>Pumping &amp; Recovery Comparison: WTN 88224, 2017-10-04</a:t>
            </a:r>
            <a:endParaRPr lang="en-US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0.25005209024450564"/>
          <c:y val="7.987817704442358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938648293963253"/>
          <c:y val="0.17266221930592013"/>
          <c:w val="0.78472462817147859"/>
          <c:h val="0.65049394867308252"/>
        </c:manualLayout>
      </c:layout>
      <c:scatterChart>
        <c:scatterStyle val="smoothMarker"/>
        <c:varyColors val="0"/>
        <c:ser>
          <c:idx val="1"/>
          <c:order val="0"/>
          <c:tx>
            <c:v>Drawdown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4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'Pumped Well Data'!$A$6:$A$111</c:f>
              <c:numCache>
                <c:formatCode>General</c:formatCode>
                <c:ptCount val="106"/>
                <c:pt idx="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  <c:pt idx="10">
                  <c:v>6</c:v>
                </c:pt>
                <c:pt idx="11">
                  <c:v>7</c:v>
                </c:pt>
                <c:pt idx="12">
                  <c:v>8</c:v>
                </c:pt>
                <c:pt idx="13">
                  <c:v>9</c:v>
                </c:pt>
                <c:pt idx="14">
                  <c:v>10</c:v>
                </c:pt>
                <c:pt idx="15">
                  <c:v>12</c:v>
                </c:pt>
                <c:pt idx="16">
                  <c:v>14</c:v>
                </c:pt>
                <c:pt idx="17">
                  <c:v>16</c:v>
                </c:pt>
                <c:pt idx="18">
                  <c:v>18</c:v>
                </c:pt>
                <c:pt idx="19">
                  <c:v>20</c:v>
                </c:pt>
                <c:pt idx="20">
                  <c:v>25</c:v>
                </c:pt>
                <c:pt idx="21">
                  <c:v>30</c:v>
                </c:pt>
                <c:pt idx="22">
                  <c:v>35</c:v>
                </c:pt>
                <c:pt idx="23">
                  <c:v>40</c:v>
                </c:pt>
                <c:pt idx="24">
                  <c:v>45</c:v>
                </c:pt>
                <c:pt idx="25">
                  <c:v>50</c:v>
                </c:pt>
                <c:pt idx="26">
                  <c:v>55</c:v>
                </c:pt>
                <c:pt idx="27">
                  <c:v>60</c:v>
                </c:pt>
                <c:pt idx="28">
                  <c:v>70</c:v>
                </c:pt>
                <c:pt idx="29">
                  <c:v>80</c:v>
                </c:pt>
                <c:pt idx="30">
                  <c:v>90</c:v>
                </c:pt>
                <c:pt idx="31">
                  <c:v>100</c:v>
                </c:pt>
                <c:pt idx="32">
                  <c:v>130</c:v>
                </c:pt>
                <c:pt idx="33">
                  <c:v>160</c:v>
                </c:pt>
                <c:pt idx="34">
                  <c:v>190</c:v>
                </c:pt>
                <c:pt idx="35">
                  <c:v>220</c:v>
                </c:pt>
                <c:pt idx="36">
                  <c:v>250</c:v>
                </c:pt>
                <c:pt idx="37">
                  <c:v>280</c:v>
                </c:pt>
                <c:pt idx="38">
                  <c:v>310</c:v>
                </c:pt>
                <c:pt idx="39">
                  <c:v>370</c:v>
                </c:pt>
                <c:pt idx="40">
                  <c:v>430</c:v>
                </c:pt>
                <c:pt idx="41">
                  <c:v>490</c:v>
                </c:pt>
                <c:pt idx="42">
                  <c:v>550</c:v>
                </c:pt>
                <c:pt idx="43">
                  <c:v>610</c:v>
                </c:pt>
                <c:pt idx="44">
                  <c:v>670</c:v>
                </c:pt>
                <c:pt idx="45">
                  <c:v>730</c:v>
                </c:pt>
                <c:pt idx="46">
                  <c:v>790</c:v>
                </c:pt>
                <c:pt idx="47">
                  <c:v>850</c:v>
                </c:pt>
                <c:pt idx="48">
                  <c:v>910</c:v>
                </c:pt>
                <c:pt idx="49">
                  <c:v>970</c:v>
                </c:pt>
                <c:pt idx="50">
                  <c:v>1030</c:v>
                </c:pt>
                <c:pt idx="51">
                  <c:v>1090</c:v>
                </c:pt>
                <c:pt idx="52">
                  <c:v>1150</c:v>
                </c:pt>
                <c:pt idx="53">
                  <c:v>1210</c:v>
                </c:pt>
                <c:pt idx="54">
                  <c:v>1270</c:v>
                </c:pt>
                <c:pt idx="55">
                  <c:v>1330</c:v>
                </c:pt>
                <c:pt idx="56">
                  <c:v>1390</c:v>
                </c:pt>
                <c:pt idx="57">
                  <c:v>1450</c:v>
                </c:pt>
                <c:pt idx="58">
                  <c:v>1510</c:v>
                </c:pt>
                <c:pt idx="59">
                  <c:v>1570</c:v>
                </c:pt>
                <c:pt idx="60">
                  <c:v>1630</c:v>
                </c:pt>
                <c:pt idx="61">
                  <c:v>1690</c:v>
                </c:pt>
                <c:pt idx="62">
                  <c:v>1750</c:v>
                </c:pt>
                <c:pt idx="63">
                  <c:v>1810</c:v>
                </c:pt>
                <c:pt idx="64">
                  <c:v>1870</c:v>
                </c:pt>
                <c:pt idx="65">
                  <c:v>1930</c:v>
                </c:pt>
                <c:pt idx="66">
                  <c:v>1990</c:v>
                </c:pt>
                <c:pt idx="67">
                  <c:v>2050</c:v>
                </c:pt>
                <c:pt idx="68">
                  <c:v>2110</c:v>
                </c:pt>
                <c:pt idx="69">
                  <c:v>2170</c:v>
                </c:pt>
                <c:pt idx="70">
                  <c:v>2230</c:v>
                </c:pt>
                <c:pt idx="71">
                  <c:v>2290</c:v>
                </c:pt>
                <c:pt idx="72">
                  <c:v>2350</c:v>
                </c:pt>
                <c:pt idx="73">
                  <c:v>2410</c:v>
                </c:pt>
                <c:pt idx="74">
                  <c:v>2470</c:v>
                </c:pt>
                <c:pt idx="75">
                  <c:v>2530</c:v>
                </c:pt>
                <c:pt idx="76">
                  <c:v>2590</c:v>
                </c:pt>
                <c:pt idx="77">
                  <c:v>2650</c:v>
                </c:pt>
                <c:pt idx="78">
                  <c:v>2710</c:v>
                </c:pt>
                <c:pt idx="79">
                  <c:v>2770</c:v>
                </c:pt>
                <c:pt idx="80">
                  <c:v>2830</c:v>
                </c:pt>
                <c:pt idx="81">
                  <c:v>2890</c:v>
                </c:pt>
                <c:pt idx="82">
                  <c:v>2950</c:v>
                </c:pt>
                <c:pt idx="83">
                  <c:v>3010</c:v>
                </c:pt>
                <c:pt idx="84">
                  <c:v>3070</c:v>
                </c:pt>
                <c:pt idx="85">
                  <c:v>3130</c:v>
                </c:pt>
                <c:pt idx="86">
                  <c:v>3190</c:v>
                </c:pt>
                <c:pt idx="87">
                  <c:v>3250</c:v>
                </c:pt>
                <c:pt idx="88">
                  <c:v>3310</c:v>
                </c:pt>
                <c:pt idx="89">
                  <c:v>3370</c:v>
                </c:pt>
                <c:pt idx="90">
                  <c:v>3430</c:v>
                </c:pt>
                <c:pt idx="91">
                  <c:v>3490</c:v>
                </c:pt>
                <c:pt idx="92">
                  <c:v>3550</c:v>
                </c:pt>
                <c:pt idx="93">
                  <c:v>3610</c:v>
                </c:pt>
                <c:pt idx="94">
                  <c:v>3670</c:v>
                </c:pt>
                <c:pt idx="95">
                  <c:v>3730</c:v>
                </c:pt>
                <c:pt idx="96">
                  <c:v>3790</c:v>
                </c:pt>
                <c:pt idx="97">
                  <c:v>3850</c:v>
                </c:pt>
                <c:pt idx="98">
                  <c:v>3910</c:v>
                </c:pt>
                <c:pt idx="99">
                  <c:v>3970</c:v>
                </c:pt>
                <c:pt idx="100">
                  <c:v>4030</c:v>
                </c:pt>
                <c:pt idx="101">
                  <c:v>4090</c:v>
                </c:pt>
                <c:pt idx="102">
                  <c:v>4150</c:v>
                </c:pt>
                <c:pt idx="103">
                  <c:v>4210</c:v>
                </c:pt>
                <c:pt idx="104">
                  <c:v>4270</c:v>
                </c:pt>
                <c:pt idx="105">
                  <c:v>4320</c:v>
                </c:pt>
              </c:numCache>
            </c:numRef>
          </c:xVal>
          <c:yVal>
            <c:numRef>
              <c:f>'Pumped Well Data'!$I$6:$I$111</c:f>
              <c:numCache>
                <c:formatCode>0.000</c:formatCode>
                <c:ptCount val="106"/>
                <c:pt idx="0">
                  <c:v>1.1700000000000017</c:v>
                </c:pt>
                <c:pt idx="1">
                  <c:v>1.1700000000000017</c:v>
                </c:pt>
                <c:pt idx="2">
                  <c:v>1.2199999999999989</c:v>
                </c:pt>
                <c:pt idx="3">
                  <c:v>1.2600000000000051</c:v>
                </c:pt>
                <c:pt idx="4">
                  <c:v>1.2600000000000051</c:v>
                </c:pt>
                <c:pt idx="5">
                  <c:v>1.1600000000000108</c:v>
                </c:pt>
                <c:pt idx="6">
                  <c:v>1.1700000000000017</c:v>
                </c:pt>
                <c:pt idx="7">
                  <c:v>1.25</c:v>
                </c:pt>
                <c:pt idx="8">
                  <c:v>1.3400000000000034</c:v>
                </c:pt>
                <c:pt idx="9">
                  <c:v>1.4100000000000108</c:v>
                </c:pt>
                <c:pt idx="10">
                  <c:v>1.4500000000000028</c:v>
                </c:pt>
                <c:pt idx="11">
                  <c:v>1.4500000000000028</c:v>
                </c:pt>
                <c:pt idx="12">
                  <c:v>1.480000000000004</c:v>
                </c:pt>
                <c:pt idx="13">
                  <c:v>1.5300000000000011</c:v>
                </c:pt>
                <c:pt idx="14">
                  <c:v>1.5700000000000074</c:v>
                </c:pt>
                <c:pt idx="15">
                  <c:v>1.6500000000000057</c:v>
                </c:pt>
                <c:pt idx="16">
                  <c:v>1.710000000000008</c:v>
                </c:pt>
                <c:pt idx="17">
                  <c:v>1.7800000000000011</c:v>
                </c:pt>
                <c:pt idx="18">
                  <c:v>1.8500000000000085</c:v>
                </c:pt>
                <c:pt idx="19">
                  <c:v>1.9200000000000017</c:v>
                </c:pt>
                <c:pt idx="20">
                  <c:v>2.0600000000000023</c:v>
                </c:pt>
                <c:pt idx="21">
                  <c:v>2.1899999999999977</c:v>
                </c:pt>
                <c:pt idx="22">
                  <c:v>2.3200000000000074</c:v>
                </c:pt>
                <c:pt idx="23">
                  <c:v>2.4200000000000017</c:v>
                </c:pt>
                <c:pt idx="24">
                  <c:v>2.5300000000000011</c:v>
                </c:pt>
                <c:pt idx="25">
                  <c:v>2.6400000000000006</c:v>
                </c:pt>
                <c:pt idx="26">
                  <c:v>2.7400000000000091</c:v>
                </c:pt>
                <c:pt idx="27">
                  <c:v>2.8400000000000034</c:v>
                </c:pt>
                <c:pt idx="28">
                  <c:v>3.0200000000000102</c:v>
                </c:pt>
                <c:pt idx="29">
                  <c:v>3.1800000000000068</c:v>
                </c:pt>
                <c:pt idx="30">
                  <c:v>3.3599999999999994</c:v>
                </c:pt>
                <c:pt idx="31">
                  <c:v>3.5100000000000051</c:v>
                </c:pt>
                <c:pt idx="32">
                  <c:v>3.960000000000008</c:v>
                </c:pt>
                <c:pt idx="33">
                  <c:v>4.3700000000000045</c:v>
                </c:pt>
                <c:pt idx="34">
                  <c:v>4.7400000000000091</c:v>
                </c:pt>
                <c:pt idx="35">
                  <c:v>5.0799999999999983</c:v>
                </c:pt>
                <c:pt idx="36">
                  <c:v>5.460000000000008</c:v>
                </c:pt>
                <c:pt idx="37">
                  <c:v>5.7900000000000063</c:v>
                </c:pt>
                <c:pt idx="38">
                  <c:v>6.1099999999999994</c:v>
                </c:pt>
                <c:pt idx="39">
                  <c:v>6.6899999999999977</c:v>
                </c:pt>
                <c:pt idx="40">
                  <c:v>7.2700000000000102</c:v>
                </c:pt>
                <c:pt idx="41">
                  <c:v>7.7900000000000063</c:v>
                </c:pt>
                <c:pt idx="42">
                  <c:v>8.2800000000000011</c:v>
                </c:pt>
                <c:pt idx="43">
                  <c:v>8.710000000000008</c:v>
                </c:pt>
                <c:pt idx="44">
                  <c:v>9.1600000000000108</c:v>
                </c:pt>
                <c:pt idx="45">
                  <c:v>9.6000000000000085</c:v>
                </c:pt>
                <c:pt idx="46">
                  <c:v>9.960000000000008</c:v>
                </c:pt>
                <c:pt idx="47">
                  <c:v>10.36</c:v>
                </c:pt>
                <c:pt idx="48">
                  <c:v>10.730000000000004</c:v>
                </c:pt>
                <c:pt idx="49">
                  <c:v>11.11</c:v>
                </c:pt>
                <c:pt idx="50">
                  <c:v>11.439999999999998</c:v>
                </c:pt>
                <c:pt idx="51">
                  <c:v>11.86</c:v>
                </c:pt>
                <c:pt idx="52">
                  <c:v>12.260000000000005</c:v>
                </c:pt>
                <c:pt idx="53">
                  <c:v>12.63000000000001</c:v>
                </c:pt>
                <c:pt idx="54">
                  <c:v>12.969999999999999</c:v>
                </c:pt>
                <c:pt idx="55">
                  <c:v>13.290000000000006</c:v>
                </c:pt>
                <c:pt idx="56">
                  <c:v>13.63000000000001</c:v>
                </c:pt>
                <c:pt idx="57">
                  <c:v>13.939999999999998</c:v>
                </c:pt>
                <c:pt idx="58">
                  <c:v>14.25</c:v>
                </c:pt>
                <c:pt idx="59">
                  <c:v>14.560000000000002</c:v>
                </c:pt>
                <c:pt idx="60">
                  <c:v>14.840000000000003</c:v>
                </c:pt>
                <c:pt idx="61">
                  <c:v>15.090000000000003</c:v>
                </c:pt>
                <c:pt idx="62">
                  <c:v>15.36</c:v>
                </c:pt>
                <c:pt idx="63">
                  <c:v>15.61</c:v>
                </c:pt>
                <c:pt idx="64">
                  <c:v>15.870000000000005</c:v>
                </c:pt>
                <c:pt idx="65">
                  <c:v>16.14</c:v>
                </c:pt>
                <c:pt idx="66">
                  <c:v>16.370000000000005</c:v>
                </c:pt>
                <c:pt idx="67">
                  <c:v>16.63000000000001</c:v>
                </c:pt>
                <c:pt idx="68">
                  <c:v>16.88000000000001</c:v>
                </c:pt>
                <c:pt idx="69">
                  <c:v>17.090000000000003</c:v>
                </c:pt>
                <c:pt idx="70">
                  <c:v>17.36</c:v>
                </c:pt>
                <c:pt idx="71">
                  <c:v>17.550000000000011</c:v>
                </c:pt>
                <c:pt idx="72">
                  <c:v>17.730000000000004</c:v>
                </c:pt>
                <c:pt idx="73">
                  <c:v>17.939999999999998</c:v>
                </c:pt>
                <c:pt idx="74">
                  <c:v>18.13000000000001</c:v>
                </c:pt>
                <c:pt idx="75">
                  <c:v>18.350000000000009</c:v>
                </c:pt>
                <c:pt idx="76">
                  <c:v>18.64</c:v>
                </c:pt>
                <c:pt idx="77">
                  <c:v>18.870000000000005</c:v>
                </c:pt>
                <c:pt idx="78">
                  <c:v>19.079999999999998</c:v>
                </c:pt>
                <c:pt idx="79">
                  <c:v>19.300000000000011</c:v>
                </c:pt>
                <c:pt idx="80">
                  <c:v>19.5</c:v>
                </c:pt>
                <c:pt idx="81">
                  <c:v>19.700000000000003</c:v>
                </c:pt>
                <c:pt idx="82">
                  <c:v>19.950000000000003</c:v>
                </c:pt>
                <c:pt idx="83">
                  <c:v>20.050000000000011</c:v>
                </c:pt>
                <c:pt idx="84">
                  <c:v>20.230000000000004</c:v>
                </c:pt>
                <c:pt idx="85">
                  <c:v>20.400000000000006</c:v>
                </c:pt>
                <c:pt idx="86">
                  <c:v>20.560000000000002</c:v>
                </c:pt>
                <c:pt idx="87">
                  <c:v>20.700000000000003</c:v>
                </c:pt>
                <c:pt idx="88">
                  <c:v>20.850000000000009</c:v>
                </c:pt>
                <c:pt idx="89">
                  <c:v>21.010000000000005</c:v>
                </c:pt>
                <c:pt idx="90">
                  <c:v>21.180000000000007</c:v>
                </c:pt>
                <c:pt idx="91">
                  <c:v>21.340000000000003</c:v>
                </c:pt>
                <c:pt idx="92">
                  <c:v>21.5</c:v>
                </c:pt>
                <c:pt idx="93">
                  <c:v>21.680000000000007</c:v>
                </c:pt>
                <c:pt idx="94">
                  <c:v>21.840000000000003</c:v>
                </c:pt>
                <c:pt idx="95">
                  <c:v>21.990000000000009</c:v>
                </c:pt>
                <c:pt idx="96">
                  <c:v>22.13000000000001</c:v>
                </c:pt>
                <c:pt idx="97">
                  <c:v>22.260000000000005</c:v>
                </c:pt>
                <c:pt idx="98">
                  <c:v>22.400000000000006</c:v>
                </c:pt>
                <c:pt idx="99">
                  <c:v>22.52000000000001</c:v>
                </c:pt>
                <c:pt idx="100">
                  <c:v>22.67</c:v>
                </c:pt>
                <c:pt idx="101">
                  <c:v>22.810000000000002</c:v>
                </c:pt>
                <c:pt idx="102">
                  <c:v>22.939999999999998</c:v>
                </c:pt>
                <c:pt idx="103">
                  <c:v>23.08</c:v>
                </c:pt>
                <c:pt idx="104">
                  <c:v>23.210000000000008</c:v>
                </c:pt>
                <c:pt idx="105">
                  <c:v>23.320000000000007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B91-4BE6-B5CA-A4FFAD388061}"/>
            </c:ext>
          </c:extLst>
        </c:ser>
        <c:ser>
          <c:idx val="0"/>
          <c:order val="1"/>
          <c:tx>
            <c:v>Residual Drawdown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4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Pt>
            <c:idx val="17"/>
            <c:marker>
              <c:symbol val="circle"/>
              <c:size val="4"/>
              <c:spPr>
                <a:solidFill>
                  <a:schemeClr val="accent1"/>
                </a:solidFill>
                <a:ln w="9525">
                  <a:solidFill>
                    <a:schemeClr val="accent1"/>
                  </a:solidFill>
                </a:ln>
                <a:effectLst/>
              </c:spPr>
            </c:marker>
            <c:bubble3D val="0"/>
            <c:spPr>
              <a:ln w="19050" cap="rnd">
                <a:solidFill>
                  <a:schemeClr val="accent1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0-45B7-414B-99EE-9BB244E09A51}"/>
              </c:ext>
            </c:extLst>
          </c:dPt>
          <c:xVal>
            <c:numRef>
              <c:f>'Pumped Well Data'!$C$112:$C$211</c:f>
              <c:numCache>
                <c:formatCode>0.00</c:formatCode>
                <c:ptCount val="100"/>
                <c:pt idx="0">
                  <c:v>0</c:v>
                </c:pt>
                <c:pt idx="1">
                  <c:v>4321</c:v>
                </c:pt>
                <c:pt idx="2">
                  <c:v>2881</c:v>
                </c:pt>
                <c:pt idx="3">
                  <c:v>2161</c:v>
                </c:pt>
                <c:pt idx="4">
                  <c:v>1729</c:v>
                </c:pt>
                <c:pt idx="5">
                  <c:v>1441</c:v>
                </c:pt>
                <c:pt idx="6">
                  <c:v>1235.2857142857142</c:v>
                </c:pt>
                <c:pt idx="7">
                  <c:v>1081</c:v>
                </c:pt>
                <c:pt idx="8">
                  <c:v>961</c:v>
                </c:pt>
                <c:pt idx="9">
                  <c:v>865</c:v>
                </c:pt>
                <c:pt idx="10">
                  <c:v>721</c:v>
                </c:pt>
                <c:pt idx="11">
                  <c:v>618.14285714285711</c:v>
                </c:pt>
                <c:pt idx="12">
                  <c:v>541</c:v>
                </c:pt>
                <c:pt idx="13">
                  <c:v>481</c:v>
                </c:pt>
                <c:pt idx="14">
                  <c:v>433</c:v>
                </c:pt>
                <c:pt idx="15">
                  <c:v>361</c:v>
                </c:pt>
                <c:pt idx="16">
                  <c:v>309.57142857142856</c:v>
                </c:pt>
                <c:pt idx="17">
                  <c:v>271</c:v>
                </c:pt>
                <c:pt idx="18">
                  <c:v>241</c:v>
                </c:pt>
                <c:pt idx="19">
                  <c:v>217</c:v>
                </c:pt>
                <c:pt idx="20">
                  <c:v>173.8</c:v>
                </c:pt>
                <c:pt idx="21">
                  <c:v>145</c:v>
                </c:pt>
                <c:pt idx="22">
                  <c:v>124.42857142857143</c:v>
                </c:pt>
                <c:pt idx="23">
                  <c:v>109</c:v>
                </c:pt>
                <c:pt idx="24">
                  <c:v>97</c:v>
                </c:pt>
                <c:pt idx="25">
                  <c:v>87.4</c:v>
                </c:pt>
                <c:pt idx="26">
                  <c:v>79.545454545454547</c:v>
                </c:pt>
                <c:pt idx="27">
                  <c:v>73</c:v>
                </c:pt>
                <c:pt idx="28">
                  <c:v>62.714285714285715</c:v>
                </c:pt>
                <c:pt idx="29">
                  <c:v>55</c:v>
                </c:pt>
                <c:pt idx="30">
                  <c:v>49</c:v>
                </c:pt>
                <c:pt idx="31">
                  <c:v>44.2</c:v>
                </c:pt>
                <c:pt idx="32">
                  <c:v>34.230769230769234</c:v>
                </c:pt>
                <c:pt idx="33">
                  <c:v>28</c:v>
                </c:pt>
                <c:pt idx="34">
                  <c:v>23.736842105263158</c:v>
                </c:pt>
                <c:pt idx="35">
                  <c:v>20.636363636363637</c:v>
                </c:pt>
                <c:pt idx="36">
                  <c:v>18.28</c:v>
                </c:pt>
                <c:pt idx="37">
                  <c:v>16.428571428571427</c:v>
                </c:pt>
                <c:pt idx="38">
                  <c:v>14.935483870967742</c:v>
                </c:pt>
                <c:pt idx="39">
                  <c:v>12.675675675675675</c:v>
                </c:pt>
                <c:pt idx="40">
                  <c:v>11.046511627906977</c:v>
                </c:pt>
                <c:pt idx="41">
                  <c:v>9.816326530612244</c:v>
                </c:pt>
                <c:pt idx="42">
                  <c:v>8.8545454545454554</c:v>
                </c:pt>
                <c:pt idx="43">
                  <c:v>8.0819672131147549</c:v>
                </c:pt>
                <c:pt idx="44">
                  <c:v>7.4477611940298507</c:v>
                </c:pt>
                <c:pt idx="45">
                  <c:v>6.9178082191780819</c:v>
                </c:pt>
                <c:pt idx="46">
                  <c:v>6.4683544303797467</c:v>
                </c:pt>
                <c:pt idx="47">
                  <c:v>6.0823529411764703</c:v>
                </c:pt>
                <c:pt idx="48">
                  <c:v>5.7472527472527473</c:v>
                </c:pt>
                <c:pt idx="49">
                  <c:v>5.4536082474226806</c:v>
                </c:pt>
                <c:pt idx="50">
                  <c:v>5.1941747572815533</c:v>
                </c:pt>
                <c:pt idx="51">
                  <c:v>4.9633027522935782</c:v>
                </c:pt>
                <c:pt idx="52">
                  <c:v>4.7565217391304344</c:v>
                </c:pt>
                <c:pt idx="53">
                  <c:v>4.5702479338842972</c:v>
                </c:pt>
                <c:pt idx="54">
                  <c:v>4.4015748031496065</c:v>
                </c:pt>
                <c:pt idx="55">
                  <c:v>4.2481203007518795</c:v>
                </c:pt>
                <c:pt idx="56">
                  <c:v>4.1079136690647484</c:v>
                </c:pt>
                <c:pt idx="57">
                  <c:v>3.9793103448275864</c:v>
                </c:pt>
                <c:pt idx="58">
                  <c:v>3.8609271523178808</c:v>
                </c:pt>
                <c:pt idx="59">
                  <c:v>3.7515923566878979</c:v>
                </c:pt>
                <c:pt idx="60">
                  <c:v>3.6503067484662575</c:v>
                </c:pt>
                <c:pt idx="61">
                  <c:v>3.5562130177514795</c:v>
                </c:pt>
                <c:pt idx="62">
                  <c:v>3.4685714285714284</c:v>
                </c:pt>
                <c:pt idx="63">
                  <c:v>3.3867403314917128</c:v>
                </c:pt>
                <c:pt idx="64">
                  <c:v>3.3101604278074865</c:v>
                </c:pt>
                <c:pt idx="65">
                  <c:v>3.2383419689119171</c:v>
                </c:pt>
                <c:pt idx="66">
                  <c:v>3.170854271356784</c:v>
                </c:pt>
                <c:pt idx="67">
                  <c:v>3.1073170731707318</c:v>
                </c:pt>
                <c:pt idx="68">
                  <c:v>3.0473933649289098</c:v>
                </c:pt>
                <c:pt idx="69">
                  <c:v>2.9907834101382487</c:v>
                </c:pt>
                <c:pt idx="70">
                  <c:v>2.9372197309417039</c:v>
                </c:pt>
                <c:pt idx="71">
                  <c:v>2.8864628820960698</c:v>
                </c:pt>
                <c:pt idx="72">
                  <c:v>2.8382978723404255</c:v>
                </c:pt>
                <c:pt idx="73">
                  <c:v>2.7925311203319501</c:v>
                </c:pt>
                <c:pt idx="74">
                  <c:v>2.7489878542510122</c:v>
                </c:pt>
                <c:pt idx="75">
                  <c:v>2.7075098814229248</c:v>
                </c:pt>
                <c:pt idx="76">
                  <c:v>2.6679536679536682</c:v>
                </c:pt>
                <c:pt idx="77">
                  <c:v>2.6301886792452831</c:v>
                </c:pt>
                <c:pt idx="78">
                  <c:v>2.5940959409594098</c:v>
                </c:pt>
                <c:pt idx="79">
                  <c:v>2.5595667870036101</c:v>
                </c:pt>
                <c:pt idx="80">
                  <c:v>2.5265017667844525</c:v>
                </c:pt>
                <c:pt idx="81">
                  <c:v>2.4948096885813147</c:v>
                </c:pt>
                <c:pt idx="82">
                  <c:v>2.464406779661017</c:v>
                </c:pt>
                <c:pt idx="83">
                  <c:v>2.4352159468438539</c:v>
                </c:pt>
                <c:pt idx="84">
                  <c:v>2.4071661237785018</c:v>
                </c:pt>
                <c:pt idx="85">
                  <c:v>2.380191693290735</c:v>
                </c:pt>
                <c:pt idx="86">
                  <c:v>2.3542319749216301</c:v>
                </c:pt>
                <c:pt idx="87">
                  <c:v>2.3292307692307692</c:v>
                </c:pt>
                <c:pt idx="88">
                  <c:v>2.3051359516616312</c:v>
                </c:pt>
                <c:pt idx="89">
                  <c:v>2.2818991097922847</c:v>
                </c:pt>
                <c:pt idx="90">
                  <c:v>2.259475218658892</c:v>
                </c:pt>
                <c:pt idx="91">
                  <c:v>2.2378223495702008</c:v>
                </c:pt>
                <c:pt idx="92">
                  <c:v>2.2169014084507044</c:v>
                </c:pt>
                <c:pt idx="93">
                  <c:v>2.1966759002770084</c:v>
                </c:pt>
                <c:pt idx="94">
                  <c:v>2.1771117166212535</c:v>
                </c:pt>
                <c:pt idx="95">
                  <c:v>2.1581769436997318</c:v>
                </c:pt>
                <c:pt idx="96">
                  <c:v>2.1398416886543536</c:v>
                </c:pt>
                <c:pt idx="97">
                  <c:v>2.122077922077922</c:v>
                </c:pt>
                <c:pt idx="98">
                  <c:v>2.1048593350383631</c:v>
                </c:pt>
                <c:pt idx="99">
                  <c:v>2.0881612090680099</c:v>
                </c:pt>
              </c:numCache>
            </c:numRef>
          </c:xVal>
          <c:yVal>
            <c:numRef>
              <c:f>'Pumped Well Data'!$I$112:$I$211</c:f>
              <c:numCache>
                <c:formatCode>0.000</c:formatCode>
                <c:ptCount val="100"/>
                <c:pt idx="0">
                  <c:v>22.61</c:v>
                </c:pt>
                <c:pt idx="1">
                  <c:v>22.58</c:v>
                </c:pt>
                <c:pt idx="2">
                  <c:v>22.560000000000002</c:v>
                </c:pt>
                <c:pt idx="3">
                  <c:v>22.53</c:v>
                </c:pt>
                <c:pt idx="4">
                  <c:v>22.5</c:v>
                </c:pt>
                <c:pt idx="5">
                  <c:v>22.480000000000004</c:v>
                </c:pt>
                <c:pt idx="6">
                  <c:v>22.460000000000008</c:v>
                </c:pt>
                <c:pt idx="7">
                  <c:v>22.439999999999998</c:v>
                </c:pt>
                <c:pt idx="8">
                  <c:v>22.42</c:v>
                </c:pt>
                <c:pt idx="9">
                  <c:v>22.400000000000006</c:v>
                </c:pt>
                <c:pt idx="10">
                  <c:v>22.370000000000005</c:v>
                </c:pt>
                <c:pt idx="11">
                  <c:v>22.33</c:v>
                </c:pt>
                <c:pt idx="12">
                  <c:v>22.300000000000011</c:v>
                </c:pt>
                <c:pt idx="13">
                  <c:v>22.27000000000001</c:v>
                </c:pt>
                <c:pt idx="14">
                  <c:v>22.240000000000009</c:v>
                </c:pt>
                <c:pt idx="15">
                  <c:v>22.180000000000007</c:v>
                </c:pt>
                <c:pt idx="16">
                  <c:v>22.13000000000001</c:v>
                </c:pt>
                <c:pt idx="17">
                  <c:v>22.070000000000007</c:v>
                </c:pt>
                <c:pt idx="18">
                  <c:v>22.02000000000001</c:v>
                </c:pt>
                <c:pt idx="19">
                  <c:v>21.97</c:v>
                </c:pt>
                <c:pt idx="20">
                  <c:v>21.850000000000009</c:v>
                </c:pt>
                <c:pt idx="21">
                  <c:v>21.730000000000004</c:v>
                </c:pt>
                <c:pt idx="22">
                  <c:v>21.620000000000005</c:v>
                </c:pt>
                <c:pt idx="23">
                  <c:v>21.52000000000001</c:v>
                </c:pt>
                <c:pt idx="24">
                  <c:v>21.42</c:v>
                </c:pt>
                <c:pt idx="25">
                  <c:v>21.33</c:v>
                </c:pt>
                <c:pt idx="26">
                  <c:v>21.230000000000004</c:v>
                </c:pt>
                <c:pt idx="27">
                  <c:v>21.14</c:v>
                </c:pt>
                <c:pt idx="28">
                  <c:v>20.990000000000009</c:v>
                </c:pt>
                <c:pt idx="29">
                  <c:v>20.790000000000006</c:v>
                </c:pt>
                <c:pt idx="30">
                  <c:v>20.64</c:v>
                </c:pt>
                <c:pt idx="31">
                  <c:v>20.480000000000004</c:v>
                </c:pt>
                <c:pt idx="32">
                  <c:v>20.060000000000002</c:v>
                </c:pt>
                <c:pt idx="33">
                  <c:v>19.419999237060551</c:v>
                </c:pt>
                <c:pt idx="34">
                  <c:v>18.820000762939458</c:v>
                </c:pt>
                <c:pt idx="35">
                  <c:v>18.220000381469731</c:v>
                </c:pt>
                <c:pt idx="36">
                  <c:v>17.720000381469731</c:v>
                </c:pt>
                <c:pt idx="37">
                  <c:v>17.220000381469731</c:v>
                </c:pt>
                <c:pt idx="38">
                  <c:v>16.720000381469731</c:v>
                </c:pt>
                <c:pt idx="39">
                  <c:v>15.919999237060551</c:v>
                </c:pt>
                <c:pt idx="40">
                  <c:v>15.019999618530278</c:v>
                </c:pt>
                <c:pt idx="41">
                  <c:v>14.419999237060551</c:v>
                </c:pt>
                <c:pt idx="42">
                  <c:v>13.720000381469731</c:v>
                </c:pt>
                <c:pt idx="43">
                  <c:v>13.120000000000005</c:v>
                </c:pt>
                <c:pt idx="44">
                  <c:v>12.519999618530278</c:v>
                </c:pt>
                <c:pt idx="45">
                  <c:v>11.919999237060551</c:v>
                </c:pt>
                <c:pt idx="46">
                  <c:v>11.320000762939458</c:v>
                </c:pt>
                <c:pt idx="47">
                  <c:v>10.719998474121098</c:v>
                </c:pt>
                <c:pt idx="48">
                  <c:v>10.219998474121098</c:v>
                </c:pt>
                <c:pt idx="49">
                  <c:v>9.6200000000000045</c:v>
                </c:pt>
                <c:pt idx="50">
                  <c:v>9.1200000000000045</c:v>
                </c:pt>
                <c:pt idx="51">
                  <c:v>8.6200000000000045</c:v>
                </c:pt>
                <c:pt idx="52">
                  <c:v>8.2199984741210983</c:v>
                </c:pt>
                <c:pt idx="53">
                  <c:v>7.7199984741210983</c:v>
                </c:pt>
                <c:pt idx="54">
                  <c:v>7.2199984741210983</c:v>
                </c:pt>
                <c:pt idx="55">
                  <c:v>6.8200007629394577</c:v>
                </c:pt>
                <c:pt idx="56">
                  <c:v>6.4199992370605514</c:v>
                </c:pt>
                <c:pt idx="57">
                  <c:v>5.7199984741210983</c:v>
                </c:pt>
                <c:pt idx="58">
                  <c:v>5.2199984741210983</c:v>
                </c:pt>
                <c:pt idx="59">
                  <c:v>4.8200007629394577</c:v>
                </c:pt>
                <c:pt idx="60">
                  <c:v>4.3200007629394577</c:v>
                </c:pt>
                <c:pt idx="61">
                  <c:v>3.9199992370605514</c:v>
                </c:pt>
                <c:pt idx="62">
                  <c:v>3.5200015258789108</c:v>
                </c:pt>
                <c:pt idx="63">
                  <c:v>3.1200000000000045</c:v>
                </c:pt>
                <c:pt idx="64">
                  <c:v>2.7199984741210983</c:v>
                </c:pt>
                <c:pt idx="65">
                  <c:v>2.3200007629394577</c:v>
                </c:pt>
                <c:pt idx="66">
                  <c:v>2.0200015258789108</c:v>
                </c:pt>
                <c:pt idx="67">
                  <c:v>1.6200000000000045</c:v>
                </c:pt>
                <c:pt idx="68">
                  <c:v>1.2199984741210983</c:v>
                </c:pt>
                <c:pt idx="69">
                  <c:v>0.91999923706055142</c:v>
                </c:pt>
                <c:pt idx="70">
                  <c:v>0.62000000000000455</c:v>
                </c:pt>
                <c:pt idx="71">
                  <c:v>0.2199984741210983</c:v>
                </c:pt>
                <c:pt idx="72">
                  <c:v>-8.0000762939448578E-2</c:v>
                </c:pt>
                <c:pt idx="73">
                  <c:v>-0.2800015258789017</c:v>
                </c:pt>
                <c:pt idx="74">
                  <c:v>-0.67999923706054233</c:v>
                </c:pt>
                <c:pt idx="75">
                  <c:v>-0.9799984741210892</c:v>
                </c:pt>
                <c:pt idx="76">
                  <c:v>-1.2800015258789017</c:v>
                </c:pt>
                <c:pt idx="77">
                  <c:v>-1.4799984741210892</c:v>
                </c:pt>
                <c:pt idx="78">
                  <c:v>-1.7800015258789017</c:v>
                </c:pt>
                <c:pt idx="79">
                  <c:v>-2.0800007629394486</c:v>
                </c:pt>
                <c:pt idx="80">
                  <c:v>-2.3799999999999955</c:v>
                </c:pt>
                <c:pt idx="81">
                  <c:v>-2.5800007629394486</c:v>
                </c:pt>
                <c:pt idx="82">
                  <c:v>-2.8799999999999955</c:v>
                </c:pt>
                <c:pt idx="83">
                  <c:v>-3.0800007629394486</c:v>
                </c:pt>
                <c:pt idx="84">
                  <c:v>-3.2800015258789017</c:v>
                </c:pt>
                <c:pt idx="85">
                  <c:v>-3.5800007629394486</c:v>
                </c:pt>
                <c:pt idx="86">
                  <c:v>-3.7800015258789017</c:v>
                </c:pt>
                <c:pt idx="87">
                  <c:v>-4.0800007629394486</c:v>
                </c:pt>
                <c:pt idx="88">
                  <c:v>-4.2800015258789017</c:v>
                </c:pt>
                <c:pt idx="89">
                  <c:v>-4.5800007629394486</c:v>
                </c:pt>
                <c:pt idx="90">
                  <c:v>-4.7800015258789017</c:v>
                </c:pt>
                <c:pt idx="91">
                  <c:v>-4.9799984741210892</c:v>
                </c:pt>
                <c:pt idx="92">
                  <c:v>-5.1799992370605423</c:v>
                </c:pt>
                <c:pt idx="93">
                  <c:v>-5.3799999999999955</c:v>
                </c:pt>
                <c:pt idx="94">
                  <c:v>-5.5800007629394486</c:v>
                </c:pt>
                <c:pt idx="95">
                  <c:v>-5.7800015258789017</c:v>
                </c:pt>
                <c:pt idx="96">
                  <c:v>-5.8799999999999955</c:v>
                </c:pt>
                <c:pt idx="97">
                  <c:v>-6.0800007629394486</c:v>
                </c:pt>
                <c:pt idx="98">
                  <c:v>-6.2800015258789017</c:v>
                </c:pt>
                <c:pt idx="99">
                  <c:v>-6.4799984741210892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B91-4BE6-B5CA-A4FFAD3880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2636592"/>
        <c:axId val="1839949360"/>
        <c:extLst>
          <c:ext xmlns:c15="http://schemas.microsoft.com/office/drawing/2012/chart" uri="{02D57815-91ED-43cb-92C2-25804820EDAC}">
            <c15:filteredScatterSeries>
              <c15:ser>
                <c:idx val="2"/>
                <c:order val="2"/>
                <c:tx>
                  <c:v>Extended Drawdown</c:v>
                </c:tx>
                <c:spPr>
                  <a:ln w="19050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/>
                    </a:solidFill>
                    <a:ln w="9525">
                      <a:solidFill>
                        <a:schemeClr val="accent3"/>
                      </a:solidFill>
                    </a:ln>
                    <a:effectLst/>
                  </c:spPr>
                </c:marker>
                <c:xVal>
                  <c:numRef>
                    <c:extLst>
                      <c:ext uri="{02D57815-91ED-43cb-92C2-25804820EDAC}">
                        <c15:formulaRef>
                          <c15:sqref>'Pumped Well Data'!$A$112:$A$211</c15:sqref>
                        </c15:formulaRef>
                      </c:ext>
                    </c:extLst>
                    <c:numCache>
                      <c:formatCode>General</c:formatCode>
                      <c:ptCount val="100"/>
                      <c:pt idx="0">
                        <c:v>4320.5</c:v>
                      </c:pt>
                      <c:pt idx="1">
                        <c:v>4321</c:v>
                      </c:pt>
                      <c:pt idx="2">
                        <c:v>4321.5</c:v>
                      </c:pt>
                      <c:pt idx="3">
                        <c:v>4322</c:v>
                      </c:pt>
                      <c:pt idx="4">
                        <c:v>4322.5</c:v>
                      </c:pt>
                      <c:pt idx="5">
                        <c:v>4323</c:v>
                      </c:pt>
                      <c:pt idx="6">
                        <c:v>4323.5</c:v>
                      </c:pt>
                      <c:pt idx="7">
                        <c:v>4324</c:v>
                      </c:pt>
                      <c:pt idx="8">
                        <c:v>4324.5</c:v>
                      </c:pt>
                      <c:pt idx="9">
                        <c:v>4325</c:v>
                      </c:pt>
                      <c:pt idx="10">
                        <c:v>4326</c:v>
                      </c:pt>
                      <c:pt idx="11">
                        <c:v>4327</c:v>
                      </c:pt>
                      <c:pt idx="12">
                        <c:v>4328</c:v>
                      </c:pt>
                      <c:pt idx="13">
                        <c:v>4329</c:v>
                      </c:pt>
                      <c:pt idx="14">
                        <c:v>4330</c:v>
                      </c:pt>
                      <c:pt idx="15">
                        <c:v>4332</c:v>
                      </c:pt>
                      <c:pt idx="16">
                        <c:v>4334</c:v>
                      </c:pt>
                      <c:pt idx="17">
                        <c:v>4336</c:v>
                      </c:pt>
                      <c:pt idx="18">
                        <c:v>4338</c:v>
                      </c:pt>
                      <c:pt idx="19">
                        <c:v>4340</c:v>
                      </c:pt>
                      <c:pt idx="20">
                        <c:v>4345</c:v>
                      </c:pt>
                      <c:pt idx="21">
                        <c:v>4350</c:v>
                      </c:pt>
                      <c:pt idx="22">
                        <c:v>4355</c:v>
                      </c:pt>
                      <c:pt idx="23">
                        <c:v>4360</c:v>
                      </c:pt>
                      <c:pt idx="24">
                        <c:v>4365</c:v>
                      </c:pt>
                      <c:pt idx="25">
                        <c:v>4370</c:v>
                      </c:pt>
                      <c:pt idx="26">
                        <c:v>4375</c:v>
                      </c:pt>
                      <c:pt idx="27">
                        <c:v>4380</c:v>
                      </c:pt>
                      <c:pt idx="28">
                        <c:v>4390</c:v>
                      </c:pt>
                      <c:pt idx="29">
                        <c:v>4400</c:v>
                      </c:pt>
                      <c:pt idx="30">
                        <c:v>4410</c:v>
                      </c:pt>
                      <c:pt idx="31">
                        <c:v>4420</c:v>
                      </c:pt>
                      <c:pt idx="32">
                        <c:v>4450</c:v>
                      </c:pt>
                      <c:pt idx="33">
                        <c:v>4480</c:v>
                      </c:pt>
                      <c:pt idx="34">
                        <c:v>4510</c:v>
                      </c:pt>
                      <c:pt idx="35">
                        <c:v>4540</c:v>
                      </c:pt>
                      <c:pt idx="36">
                        <c:v>4570</c:v>
                      </c:pt>
                      <c:pt idx="37">
                        <c:v>4600</c:v>
                      </c:pt>
                      <c:pt idx="38">
                        <c:v>4630</c:v>
                      </c:pt>
                      <c:pt idx="39">
                        <c:v>4690</c:v>
                      </c:pt>
                      <c:pt idx="40">
                        <c:v>4750</c:v>
                      </c:pt>
                      <c:pt idx="41">
                        <c:v>4810</c:v>
                      </c:pt>
                      <c:pt idx="42">
                        <c:v>4870</c:v>
                      </c:pt>
                      <c:pt idx="43">
                        <c:v>4930</c:v>
                      </c:pt>
                      <c:pt idx="44">
                        <c:v>4990</c:v>
                      </c:pt>
                      <c:pt idx="45">
                        <c:v>5050</c:v>
                      </c:pt>
                      <c:pt idx="46">
                        <c:v>5110</c:v>
                      </c:pt>
                      <c:pt idx="47">
                        <c:v>5170</c:v>
                      </c:pt>
                      <c:pt idx="48">
                        <c:v>5230</c:v>
                      </c:pt>
                      <c:pt idx="49">
                        <c:v>5290</c:v>
                      </c:pt>
                      <c:pt idx="50">
                        <c:v>5350</c:v>
                      </c:pt>
                      <c:pt idx="51">
                        <c:v>5410</c:v>
                      </c:pt>
                      <c:pt idx="52">
                        <c:v>5470</c:v>
                      </c:pt>
                      <c:pt idx="53">
                        <c:v>5530</c:v>
                      </c:pt>
                      <c:pt idx="54">
                        <c:v>5590</c:v>
                      </c:pt>
                      <c:pt idx="55">
                        <c:v>5650</c:v>
                      </c:pt>
                      <c:pt idx="56">
                        <c:v>5710</c:v>
                      </c:pt>
                      <c:pt idx="57">
                        <c:v>5770</c:v>
                      </c:pt>
                      <c:pt idx="58">
                        <c:v>5830</c:v>
                      </c:pt>
                      <c:pt idx="59">
                        <c:v>5890</c:v>
                      </c:pt>
                      <c:pt idx="60">
                        <c:v>5950</c:v>
                      </c:pt>
                      <c:pt idx="61">
                        <c:v>6010</c:v>
                      </c:pt>
                      <c:pt idx="62">
                        <c:v>6070</c:v>
                      </c:pt>
                      <c:pt idx="63">
                        <c:v>6130</c:v>
                      </c:pt>
                      <c:pt idx="64">
                        <c:v>6190</c:v>
                      </c:pt>
                      <c:pt idx="65">
                        <c:v>6250</c:v>
                      </c:pt>
                      <c:pt idx="66">
                        <c:v>6310</c:v>
                      </c:pt>
                      <c:pt idx="67">
                        <c:v>6370</c:v>
                      </c:pt>
                      <c:pt idx="68">
                        <c:v>6430</c:v>
                      </c:pt>
                      <c:pt idx="69">
                        <c:v>6490</c:v>
                      </c:pt>
                      <c:pt idx="70">
                        <c:v>6550</c:v>
                      </c:pt>
                      <c:pt idx="71">
                        <c:v>6610</c:v>
                      </c:pt>
                      <c:pt idx="72">
                        <c:v>6670</c:v>
                      </c:pt>
                      <c:pt idx="73">
                        <c:v>6730</c:v>
                      </c:pt>
                      <c:pt idx="74">
                        <c:v>6790</c:v>
                      </c:pt>
                      <c:pt idx="75">
                        <c:v>6850</c:v>
                      </c:pt>
                      <c:pt idx="76">
                        <c:v>6910</c:v>
                      </c:pt>
                      <c:pt idx="77">
                        <c:v>6970</c:v>
                      </c:pt>
                      <c:pt idx="78">
                        <c:v>7030</c:v>
                      </c:pt>
                      <c:pt idx="79">
                        <c:v>7090</c:v>
                      </c:pt>
                      <c:pt idx="80">
                        <c:v>7150</c:v>
                      </c:pt>
                      <c:pt idx="81">
                        <c:v>7210</c:v>
                      </c:pt>
                      <c:pt idx="82">
                        <c:v>7270</c:v>
                      </c:pt>
                      <c:pt idx="83">
                        <c:v>7330</c:v>
                      </c:pt>
                      <c:pt idx="84">
                        <c:v>7390</c:v>
                      </c:pt>
                      <c:pt idx="85">
                        <c:v>7450</c:v>
                      </c:pt>
                      <c:pt idx="86">
                        <c:v>7510</c:v>
                      </c:pt>
                      <c:pt idx="87">
                        <c:v>7570</c:v>
                      </c:pt>
                      <c:pt idx="88">
                        <c:v>7630</c:v>
                      </c:pt>
                      <c:pt idx="89">
                        <c:v>7690</c:v>
                      </c:pt>
                      <c:pt idx="90">
                        <c:v>7750</c:v>
                      </c:pt>
                      <c:pt idx="91">
                        <c:v>7810</c:v>
                      </c:pt>
                      <c:pt idx="92">
                        <c:v>7870</c:v>
                      </c:pt>
                      <c:pt idx="93">
                        <c:v>7930</c:v>
                      </c:pt>
                      <c:pt idx="94">
                        <c:v>7990</c:v>
                      </c:pt>
                      <c:pt idx="95">
                        <c:v>8050</c:v>
                      </c:pt>
                      <c:pt idx="96">
                        <c:v>8110</c:v>
                      </c:pt>
                      <c:pt idx="97">
                        <c:v>8170</c:v>
                      </c:pt>
                      <c:pt idx="98">
                        <c:v>8230</c:v>
                      </c:pt>
                      <c:pt idx="99">
                        <c:v>8290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'Pumped Well Data'!$J$112:$J$211</c15:sqref>
                        </c15:formulaRef>
                      </c:ext>
                    </c:extLst>
                    <c:numCache>
                      <c:formatCode>0.000</c:formatCode>
                      <c:ptCount val="100"/>
                      <c:pt idx="0">
                        <c:v>23.78</c:v>
                      </c:pt>
                      <c:pt idx="1">
                        <c:v>23.75</c:v>
                      </c:pt>
                      <c:pt idx="2">
                        <c:v>23.78</c:v>
                      </c:pt>
                      <c:pt idx="3">
                        <c:v>23.790000000000006</c:v>
                      </c:pt>
                      <c:pt idx="4">
                        <c:v>23.760000000000005</c:v>
                      </c:pt>
                      <c:pt idx="5">
                        <c:v>23.640000000000015</c:v>
                      </c:pt>
                      <c:pt idx="6">
                        <c:v>23.63000000000001</c:v>
                      </c:pt>
                      <c:pt idx="7">
                        <c:v>23.689999999999998</c:v>
                      </c:pt>
                      <c:pt idx="8">
                        <c:v>23.760000000000005</c:v>
                      </c:pt>
                      <c:pt idx="9">
                        <c:v>23.810000000000016</c:v>
                      </c:pt>
                      <c:pt idx="10">
                        <c:v>23.820000000000007</c:v>
                      </c:pt>
                      <c:pt idx="11">
                        <c:v>23.78</c:v>
                      </c:pt>
                      <c:pt idx="12">
                        <c:v>23.780000000000015</c:v>
                      </c:pt>
                      <c:pt idx="13">
                        <c:v>23.800000000000011</c:v>
                      </c:pt>
                      <c:pt idx="14">
                        <c:v>23.810000000000016</c:v>
                      </c:pt>
                      <c:pt idx="15">
                        <c:v>23.830000000000013</c:v>
                      </c:pt>
                      <c:pt idx="16">
                        <c:v>23.840000000000018</c:v>
                      </c:pt>
                      <c:pt idx="17">
                        <c:v>23.850000000000009</c:v>
                      </c:pt>
                      <c:pt idx="18">
                        <c:v>23.870000000000019</c:v>
                      </c:pt>
                      <c:pt idx="19">
                        <c:v>23.89</c:v>
                      </c:pt>
                      <c:pt idx="20">
                        <c:v>23.910000000000011</c:v>
                      </c:pt>
                      <c:pt idx="21">
                        <c:v>23.92</c:v>
                      </c:pt>
                      <c:pt idx="22">
                        <c:v>23.940000000000012</c:v>
                      </c:pt>
                      <c:pt idx="23">
                        <c:v>23.940000000000012</c:v>
                      </c:pt>
                      <c:pt idx="24">
                        <c:v>23.950000000000003</c:v>
                      </c:pt>
                      <c:pt idx="25">
                        <c:v>23.97</c:v>
                      </c:pt>
                      <c:pt idx="26">
                        <c:v>23.970000000000013</c:v>
                      </c:pt>
                      <c:pt idx="27">
                        <c:v>23.980000000000004</c:v>
                      </c:pt>
                      <c:pt idx="28">
                        <c:v>24.010000000000019</c:v>
                      </c:pt>
                      <c:pt idx="29">
                        <c:v>23.970000000000013</c:v>
                      </c:pt>
                      <c:pt idx="30">
                        <c:v>24</c:v>
                      </c:pt>
                      <c:pt idx="31">
                        <c:v>23.990000000000009</c:v>
                      </c:pt>
                      <c:pt idx="32">
                        <c:v>24.02000000000001</c:v>
                      </c:pt>
                      <c:pt idx="33">
                        <c:v>23.789999237060556</c:v>
                      </c:pt>
                      <c:pt idx="34">
                        <c:v>23.560000762939467</c:v>
                      </c:pt>
                      <c:pt idx="35">
                        <c:v>23.300000381469729</c:v>
                      </c:pt>
                      <c:pt idx="36">
                        <c:v>23.180000381469739</c:v>
                      </c:pt>
                      <c:pt idx="37">
                        <c:v>23.010000381469737</c:v>
                      </c:pt>
                      <c:pt idx="38">
                        <c:v>22.830000381469731</c:v>
                      </c:pt>
                      <c:pt idx="39">
                        <c:v>22.609999237060549</c:v>
                      </c:pt>
                      <c:pt idx="40">
                        <c:v>22.289999618530288</c:v>
                      </c:pt>
                      <c:pt idx="41">
                        <c:v>22.209999237060558</c:v>
                      </c:pt>
                      <c:pt idx="42">
                        <c:v>22.000000381469732</c:v>
                      </c:pt>
                      <c:pt idx="43">
                        <c:v>21.830000000000013</c:v>
                      </c:pt>
                      <c:pt idx="44">
                        <c:v>21.679999618530289</c:v>
                      </c:pt>
                      <c:pt idx="45">
                        <c:v>21.51999923706056</c:v>
                      </c:pt>
                      <c:pt idx="46">
                        <c:v>21.280000762939466</c:v>
                      </c:pt>
                      <c:pt idx="47">
                        <c:v>21.079998474121098</c:v>
                      </c:pt>
                      <c:pt idx="48">
                        <c:v>20.949998474121102</c:v>
                      </c:pt>
                      <c:pt idx="49">
                        <c:v>20.730000000000004</c:v>
                      </c:pt>
                      <c:pt idx="50">
                        <c:v>20.560000000000002</c:v>
                      </c:pt>
                      <c:pt idx="51">
                        <c:v>20.480000000000004</c:v>
                      </c:pt>
                      <c:pt idx="52">
                        <c:v>20.479998474121103</c:v>
                      </c:pt>
                      <c:pt idx="53">
                        <c:v>20.349998474121108</c:v>
                      </c:pt>
                      <c:pt idx="54">
                        <c:v>20.189998474121097</c:v>
                      </c:pt>
                      <c:pt idx="55">
                        <c:v>20.110000762939464</c:v>
                      </c:pt>
                      <c:pt idx="56">
                        <c:v>20.049999237060561</c:v>
                      </c:pt>
                      <c:pt idx="57">
                        <c:v>19.659998474121096</c:v>
                      </c:pt>
                      <c:pt idx="58">
                        <c:v>19.469998474121098</c:v>
                      </c:pt>
                      <c:pt idx="59">
                        <c:v>19.38000076293946</c:v>
                      </c:pt>
                      <c:pt idx="60">
                        <c:v>19.160000762939461</c:v>
                      </c:pt>
                      <c:pt idx="61">
                        <c:v>19.009999237060555</c:v>
                      </c:pt>
                      <c:pt idx="62">
                        <c:v>18.88000152587891</c:v>
                      </c:pt>
                      <c:pt idx="63">
                        <c:v>18.730000000000004</c:v>
                      </c:pt>
                      <c:pt idx="64">
                        <c:v>18.589998474121103</c:v>
                      </c:pt>
                      <c:pt idx="65">
                        <c:v>18.460000762939458</c:v>
                      </c:pt>
                      <c:pt idx="66">
                        <c:v>18.390001525878915</c:v>
                      </c:pt>
                      <c:pt idx="67">
                        <c:v>18.250000000000014</c:v>
                      </c:pt>
                      <c:pt idx="68">
                        <c:v>18.099998474121108</c:v>
                      </c:pt>
                      <c:pt idx="69">
                        <c:v>18.009999237060555</c:v>
                      </c:pt>
                      <c:pt idx="70">
                        <c:v>17.980000000000004</c:v>
                      </c:pt>
                      <c:pt idx="71">
                        <c:v>17.76999847412111</c:v>
                      </c:pt>
                      <c:pt idx="72">
                        <c:v>17.649999237060555</c:v>
                      </c:pt>
                      <c:pt idx="73">
                        <c:v>17.659998474121096</c:v>
                      </c:pt>
                      <c:pt idx="74">
                        <c:v>17.450000762939467</c:v>
                      </c:pt>
                      <c:pt idx="75">
                        <c:v>17.370001525878919</c:v>
                      </c:pt>
                      <c:pt idx="76">
                        <c:v>17.359998474121099</c:v>
                      </c:pt>
                      <c:pt idx="77">
                        <c:v>17.390001525878915</c:v>
                      </c:pt>
                      <c:pt idx="78">
                        <c:v>17.299998474121097</c:v>
                      </c:pt>
                      <c:pt idx="79">
                        <c:v>17.219999237060563</c:v>
                      </c:pt>
                      <c:pt idx="80">
                        <c:v>17.120000000000005</c:v>
                      </c:pt>
                      <c:pt idx="81">
                        <c:v>17.119999237060554</c:v>
                      </c:pt>
                      <c:pt idx="82">
                        <c:v>17.070000000000007</c:v>
                      </c:pt>
                      <c:pt idx="83">
                        <c:v>16.969999237060563</c:v>
                      </c:pt>
                      <c:pt idx="84">
                        <c:v>16.949998474121102</c:v>
                      </c:pt>
                      <c:pt idx="85">
                        <c:v>16.819999237060557</c:v>
                      </c:pt>
                      <c:pt idx="86">
                        <c:v>16.779998474121101</c:v>
                      </c:pt>
                      <c:pt idx="87">
                        <c:v>16.619999237060554</c:v>
                      </c:pt>
                      <c:pt idx="88">
                        <c:v>16.569998474121107</c:v>
                      </c:pt>
                      <c:pt idx="89">
                        <c:v>16.429999237060557</c:v>
                      </c:pt>
                      <c:pt idx="90">
                        <c:v>16.399998474121105</c:v>
                      </c:pt>
                      <c:pt idx="91">
                        <c:v>16.360001525878914</c:v>
                      </c:pt>
                      <c:pt idx="92">
                        <c:v>16.320000762939458</c:v>
                      </c:pt>
                      <c:pt idx="93">
                        <c:v>16.300000000000011</c:v>
                      </c:pt>
                      <c:pt idx="94">
                        <c:v>16.259999237060555</c:v>
                      </c:pt>
                      <c:pt idx="95">
                        <c:v>16.209998474121107</c:v>
                      </c:pt>
                      <c:pt idx="96">
                        <c:v>16.250000000000014</c:v>
                      </c:pt>
                      <c:pt idx="97">
                        <c:v>16.179999237060557</c:v>
                      </c:pt>
                      <c:pt idx="98">
                        <c:v>16.119998474121104</c:v>
                      </c:pt>
                      <c:pt idx="99">
                        <c:v>16.040001525878921</c:v>
                      </c:pt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000-F185-4459-BAB9-AB60485C051E}"/>
                  </c:ext>
                </c:extLst>
              </c15:ser>
            </c15:filteredScatterSeries>
            <c15:filteredScatterSeries>
              <c15:ser>
                <c:idx val="3"/>
                <c:order val="3"/>
                <c:tx>
                  <c:v>Pumping Derivative</c:v>
                </c:tx>
                <c:spPr>
                  <a:ln w="19050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/>
                    </a:solidFill>
                    <a:ln w="9525">
                      <a:solidFill>
                        <a:schemeClr val="accent4"/>
                      </a:solidFill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'Pumped Well Data'!$A$5:$A$103</c15:sqref>
                        </c15:formulaRef>
                      </c:ext>
                    </c:extLst>
                    <c:numCache>
                      <c:formatCode>General</c:formatCode>
                      <c:ptCount val="99"/>
                      <c:pt idx="0">
                        <c:v>0</c:v>
                      </c:pt>
                      <c:pt idx="1">
                        <c:v>0.5</c:v>
                      </c:pt>
                      <c:pt idx="2">
                        <c:v>1</c:v>
                      </c:pt>
                      <c:pt idx="3">
                        <c:v>1.5</c:v>
                      </c:pt>
                      <c:pt idx="4">
                        <c:v>2</c:v>
                      </c:pt>
                      <c:pt idx="5">
                        <c:v>2.5</c:v>
                      </c:pt>
                      <c:pt idx="6">
                        <c:v>3</c:v>
                      </c:pt>
                      <c:pt idx="7">
                        <c:v>3.5</c:v>
                      </c:pt>
                      <c:pt idx="8">
                        <c:v>4</c:v>
                      </c:pt>
                      <c:pt idx="9">
                        <c:v>4.5</c:v>
                      </c:pt>
                      <c:pt idx="10">
                        <c:v>5</c:v>
                      </c:pt>
                      <c:pt idx="11">
                        <c:v>6</c:v>
                      </c:pt>
                      <c:pt idx="12">
                        <c:v>7</c:v>
                      </c:pt>
                      <c:pt idx="13">
                        <c:v>8</c:v>
                      </c:pt>
                      <c:pt idx="14">
                        <c:v>9</c:v>
                      </c:pt>
                      <c:pt idx="15">
                        <c:v>10</c:v>
                      </c:pt>
                      <c:pt idx="16">
                        <c:v>12</c:v>
                      </c:pt>
                      <c:pt idx="17">
                        <c:v>14</c:v>
                      </c:pt>
                      <c:pt idx="18">
                        <c:v>16</c:v>
                      </c:pt>
                      <c:pt idx="19">
                        <c:v>18</c:v>
                      </c:pt>
                      <c:pt idx="20">
                        <c:v>20</c:v>
                      </c:pt>
                      <c:pt idx="21">
                        <c:v>25</c:v>
                      </c:pt>
                      <c:pt idx="22">
                        <c:v>30</c:v>
                      </c:pt>
                      <c:pt idx="23">
                        <c:v>35</c:v>
                      </c:pt>
                      <c:pt idx="24">
                        <c:v>40</c:v>
                      </c:pt>
                      <c:pt idx="25">
                        <c:v>45</c:v>
                      </c:pt>
                      <c:pt idx="26">
                        <c:v>50</c:v>
                      </c:pt>
                      <c:pt idx="27">
                        <c:v>55</c:v>
                      </c:pt>
                      <c:pt idx="28">
                        <c:v>60</c:v>
                      </c:pt>
                      <c:pt idx="29">
                        <c:v>70</c:v>
                      </c:pt>
                      <c:pt idx="30">
                        <c:v>80</c:v>
                      </c:pt>
                      <c:pt idx="31">
                        <c:v>90</c:v>
                      </c:pt>
                      <c:pt idx="32">
                        <c:v>100</c:v>
                      </c:pt>
                      <c:pt idx="33">
                        <c:v>130</c:v>
                      </c:pt>
                      <c:pt idx="34">
                        <c:v>160</c:v>
                      </c:pt>
                      <c:pt idx="35">
                        <c:v>190</c:v>
                      </c:pt>
                      <c:pt idx="36">
                        <c:v>220</c:v>
                      </c:pt>
                      <c:pt idx="37">
                        <c:v>250</c:v>
                      </c:pt>
                      <c:pt idx="38">
                        <c:v>280</c:v>
                      </c:pt>
                      <c:pt idx="39">
                        <c:v>310</c:v>
                      </c:pt>
                      <c:pt idx="40">
                        <c:v>370</c:v>
                      </c:pt>
                      <c:pt idx="41">
                        <c:v>430</c:v>
                      </c:pt>
                      <c:pt idx="42">
                        <c:v>490</c:v>
                      </c:pt>
                      <c:pt idx="43">
                        <c:v>550</c:v>
                      </c:pt>
                      <c:pt idx="44">
                        <c:v>610</c:v>
                      </c:pt>
                      <c:pt idx="45">
                        <c:v>670</c:v>
                      </c:pt>
                      <c:pt idx="46">
                        <c:v>730</c:v>
                      </c:pt>
                      <c:pt idx="47">
                        <c:v>790</c:v>
                      </c:pt>
                      <c:pt idx="48">
                        <c:v>850</c:v>
                      </c:pt>
                      <c:pt idx="49">
                        <c:v>910</c:v>
                      </c:pt>
                      <c:pt idx="50">
                        <c:v>970</c:v>
                      </c:pt>
                      <c:pt idx="51">
                        <c:v>1030</c:v>
                      </c:pt>
                      <c:pt idx="52">
                        <c:v>1090</c:v>
                      </c:pt>
                      <c:pt idx="53">
                        <c:v>1150</c:v>
                      </c:pt>
                      <c:pt idx="54">
                        <c:v>1210</c:v>
                      </c:pt>
                      <c:pt idx="55">
                        <c:v>1270</c:v>
                      </c:pt>
                      <c:pt idx="56">
                        <c:v>1330</c:v>
                      </c:pt>
                      <c:pt idx="57">
                        <c:v>1390</c:v>
                      </c:pt>
                      <c:pt idx="58">
                        <c:v>1450</c:v>
                      </c:pt>
                      <c:pt idx="59">
                        <c:v>1510</c:v>
                      </c:pt>
                      <c:pt idx="60">
                        <c:v>1570</c:v>
                      </c:pt>
                      <c:pt idx="61">
                        <c:v>1630</c:v>
                      </c:pt>
                      <c:pt idx="62">
                        <c:v>1690</c:v>
                      </c:pt>
                      <c:pt idx="63">
                        <c:v>1750</c:v>
                      </c:pt>
                      <c:pt idx="64">
                        <c:v>1810</c:v>
                      </c:pt>
                      <c:pt idx="65">
                        <c:v>1870</c:v>
                      </c:pt>
                      <c:pt idx="66">
                        <c:v>1930</c:v>
                      </c:pt>
                      <c:pt idx="67">
                        <c:v>1990</c:v>
                      </c:pt>
                      <c:pt idx="68">
                        <c:v>2050</c:v>
                      </c:pt>
                      <c:pt idx="69">
                        <c:v>2110</c:v>
                      </c:pt>
                      <c:pt idx="70">
                        <c:v>2170</c:v>
                      </c:pt>
                      <c:pt idx="71">
                        <c:v>2230</c:v>
                      </c:pt>
                      <c:pt idx="72">
                        <c:v>2290</c:v>
                      </c:pt>
                      <c:pt idx="73">
                        <c:v>2350</c:v>
                      </c:pt>
                      <c:pt idx="74">
                        <c:v>2410</c:v>
                      </c:pt>
                      <c:pt idx="75">
                        <c:v>2470</c:v>
                      </c:pt>
                      <c:pt idx="76">
                        <c:v>2530</c:v>
                      </c:pt>
                      <c:pt idx="77">
                        <c:v>2590</c:v>
                      </c:pt>
                      <c:pt idx="78">
                        <c:v>2650</c:v>
                      </c:pt>
                      <c:pt idx="79">
                        <c:v>2710</c:v>
                      </c:pt>
                      <c:pt idx="80">
                        <c:v>2770</c:v>
                      </c:pt>
                      <c:pt idx="81">
                        <c:v>2830</c:v>
                      </c:pt>
                      <c:pt idx="82">
                        <c:v>2890</c:v>
                      </c:pt>
                      <c:pt idx="83">
                        <c:v>2950</c:v>
                      </c:pt>
                      <c:pt idx="84">
                        <c:v>3010</c:v>
                      </c:pt>
                      <c:pt idx="85">
                        <c:v>3070</c:v>
                      </c:pt>
                      <c:pt idx="86">
                        <c:v>3130</c:v>
                      </c:pt>
                      <c:pt idx="87">
                        <c:v>3190</c:v>
                      </c:pt>
                      <c:pt idx="88">
                        <c:v>3250</c:v>
                      </c:pt>
                      <c:pt idx="89">
                        <c:v>3310</c:v>
                      </c:pt>
                      <c:pt idx="90">
                        <c:v>3370</c:v>
                      </c:pt>
                      <c:pt idx="91">
                        <c:v>3430</c:v>
                      </c:pt>
                      <c:pt idx="92">
                        <c:v>3490</c:v>
                      </c:pt>
                      <c:pt idx="93">
                        <c:v>3550</c:v>
                      </c:pt>
                      <c:pt idx="94">
                        <c:v>3610</c:v>
                      </c:pt>
                      <c:pt idx="95">
                        <c:v>3670</c:v>
                      </c:pt>
                      <c:pt idx="96">
                        <c:v>3730</c:v>
                      </c:pt>
                      <c:pt idx="97">
                        <c:v>3790</c:v>
                      </c:pt>
                      <c:pt idx="98">
                        <c:v>3850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'Pumped Well Data'!$X$5:$X$103</c15:sqref>
                        </c15:formulaRef>
                      </c:ext>
                    </c:extLst>
                    <c:numCache>
                      <c:formatCode>General</c:formatCode>
                      <c:ptCount val="99"/>
                      <c:pt idx="2">
                        <c:v>0.25725437327381717</c:v>
                      </c:pt>
                      <c:pt idx="5">
                        <c:v>0.1921789835672445</c:v>
                      </c:pt>
                      <c:pt idx="8">
                        <c:v>-0.11700658056400544</c:v>
                      </c:pt>
                      <c:pt idx="11">
                        <c:v>0.51771133922213297</c:v>
                      </c:pt>
                      <c:pt idx="14">
                        <c:v>0.29437756471073384</c:v>
                      </c:pt>
                      <c:pt idx="17">
                        <c:v>0.52808538265456506</c:v>
                      </c:pt>
                      <c:pt idx="20">
                        <c:v>0.34037504980757699</c:v>
                      </c:pt>
                      <c:pt idx="23">
                        <c:v>0.64867549523841306</c:v>
                      </c:pt>
                      <c:pt idx="26">
                        <c:v>0.94976465707279956</c:v>
                      </c:pt>
                      <c:pt idx="29">
                        <c:v>2.3611013784281871</c:v>
                      </c:pt>
                      <c:pt idx="32">
                        <c:v>1.013321575503253</c:v>
                      </c:pt>
                      <c:pt idx="35">
                        <c:v>1.9545736976774846</c:v>
                      </c:pt>
                      <c:pt idx="38">
                        <c:v>1.6590716968095052</c:v>
                      </c:pt>
                      <c:pt idx="41">
                        <c:v>2.0955260795423793</c:v>
                      </c:pt>
                      <c:pt idx="44">
                        <c:v>3.7533481048969373</c:v>
                      </c:pt>
                      <c:pt idx="47">
                        <c:v>3.4068143174343422</c:v>
                      </c:pt>
                      <c:pt idx="50">
                        <c:v>2.3914270504002864</c:v>
                      </c:pt>
                      <c:pt idx="53">
                        <c:v>1.1583284945609722</c:v>
                      </c:pt>
                      <c:pt idx="56">
                        <c:v>0.64224806898981046</c:v>
                      </c:pt>
                      <c:pt idx="59">
                        <c:v>3.6621640868274907</c:v>
                      </c:pt>
                      <c:pt idx="62">
                        <c:v>4.7309474440159631</c:v>
                      </c:pt>
                      <c:pt idx="65">
                        <c:v>-4.7020821190537285</c:v>
                      </c:pt>
                      <c:pt idx="68">
                        <c:v>6.9911509196693835</c:v>
                      </c:pt>
                      <c:pt idx="71">
                        <c:v>14.627058359204403</c:v>
                      </c:pt>
                      <c:pt idx="74">
                        <c:v>4.2967498425501276</c:v>
                      </c:pt>
                      <c:pt idx="77">
                        <c:v>-17.299819685020172</c:v>
                      </c:pt>
                      <c:pt idx="80">
                        <c:v>-17.31538409367143</c:v>
                      </c:pt>
                      <c:pt idx="83">
                        <c:v>14.144178694035855</c:v>
                      </c:pt>
                      <c:pt idx="86">
                        <c:v>16.806048609004208</c:v>
                      </c:pt>
                      <c:pt idx="89">
                        <c:v>-4.9876836132984641</c:v>
                      </c:pt>
                      <c:pt idx="92">
                        <c:v>-9.3064318014994889</c:v>
                      </c:pt>
                      <c:pt idx="95">
                        <c:v>6.4299298489644494</c:v>
                      </c:pt>
                      <c:pt idx="98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F185-4459-BAB9-AB60485C051E}"/>
                  </c:ext>
                </c:extLst>
              </c15:ser>
            </c15:filteredScatterSeries>
          </c:ext>
        </c:extLst>
      </c:scatterChart>
      <c:valAx>
        <c:axId val="1782636592"/>
        <c:scaling>
          <c:logBase val="10"/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t (min) or t/t'</a:t>
                </a:r>
              </a:p>
            </c:rich>
          </c:tx>
          <c:layout>
            <c:manualLayout>
              <c:xMode val="edge"/>
              <c:yMode val="edge"/>
              <c:x val="0.4845241113730302"/>
              <c:y val="0.8886223565250267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high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9949360"/>
        <c:crosses val="autoZero"/>
        <c:crossBetween val="midCat"/>
      </c:valAx>
      <c:valAx>
        <c:axId val="1839949360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Drawdown (m)</a:t>
                </a:r>
              </a:p>
              <a:p>
                <a:pPr>
                  <a:defRPr sz="1200"/>
                </a:pPr>
                <a:endParaRPr lang="en-CA" sz="12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out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63659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6623189833950239"/>
          <c:y val="0.6870106762809336"/>
          <c:w val="0.20916883013345164"/>
          <c:h val="0.1248105833392541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0" i="0" u="none" strike="noStrike" kern="1200" spc="0" baseline="0">
                <a:solidFill>
                  <a:sysClr val="windowText" lastClr="000000"/>
                </a:solidFill>
              </a:rPr>
              <a:t>Van der Kamp Method: WTN 88224, 2017-10-04</a:t>
            </a:r>
          </a:p>
        </c:rich>
      </c:tx>
      <c:layout>
        <c:manualLayout>
          <c:xMode val="edge"/>
          <c:yMode val="edge"/>
          <c:x val="0.36981255105610034"/>
          <c:y val="0.11209464832583078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7051603941827806"/>
          <c:y val="0.16835188704860166"/>
          <c:w val="0.78472462817147859"/>
          <c:h val="0.65049394867308252"/>
        </c:manualLayout>
      </c:layout>
      <c:scatterChart>
        <c:scatterStyle val="lineMarker"/>
        <c:varyColors val="0"/>
        <c:ser>
          <c:idx val="0"/>
          <c:order val="2"/>
          <c:tx>
            <c:v>Extended Drawdown</c:v>
          </c:tx>
          <c:spPr>
            <a:ln w="1270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4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'Pumped Well Data'!$A$112:$A$211</c:f>
              <c:numCache>
                <c:formatCode>General</c:formatCode>
                <c:ptCount val="100"/>
                <c:pt idx="0">
                  <c:v>4320.5</c:v>
                </c:pt>
                <c:pt idx="1">
                  <c:v>4321</c:v>
                </c:pt>
                <c:pt idx="2">
                  <c:v>4321.5</c:v>
                </c:pt>
                <c:pt idx="3">
                  <c:v>4322</c:v>
                </c:pt>
                <c:pt idx="4">
                  <c:v>4322.5</c:v>
                </c:pt>
                <c:pt idx="5">
                  <c:v>4323</c:v>
                </c:pt>
                <c:pt idx="6">
                  <c:v>4323.5</c:v>
                </c:pt>
                <c:pt idx="7">
                  <c:v>4324</c:v>
                </c:pt>
                <c:pt idx="8">
                  <c:v>4324.5</c:v>
                </c:pt>
                <c:pt idx="9">
                  <c:v>4325</c:v>
                </c:pt>
                <c:pt idx="10">
                  <c:v>4326</c:v>
                </c:pt>
                <c:pt idx="11">
                  <c:v>4327</c:v>
                </c:pt>
                <c:pt idx="12">
                  <c:v>4328</c:v>
                </c:pt>
                <c:pt idx="13">
                  <c:v>4329</c:v>
                </c:pt>
                <c:pt idx="14">
                  <c:v>4330</c:v>
                </c:pt>
                <c:pt idx="15">
                  <c:v>4332</c:v>
                </c:pt>
                <c:pt idx="16">
                  <c:v>4334</c:v>
                </c:pt>
                <c:pt idx="17">
                  <c:v>4336</c:v>
                </c:pt>
                <c:pt idx="18">
                  <c:v>4338</c:v>
                </c:pt>
                <c:pt idx="19">
                  <c:v>4340</c:v>
                </c:pt>
                <c:pt idx="20">
                  <c:v>4345</c:v>
                </c:pt>
                <c:pt idx="21">
                  <c:v>4350</c:v>
                </c:pt>
                <c:pt idx="22">
                  <c:v>4355</c:v>
                </c:pt>
                <c:pt idx="23">
                  <c:v>4360</c:v>
                </c:pt>
                <c:pt idx="24">
                  <c:v>4365</c:v>
                </c:pt>
                <c:pt idx="25">
                  <c:v>4370</c:v>
                </c:pt>
                <c:pt idx="26">
                  <c:v>4375</c:v>
                </c:pt>
                <c:pt idx="27">
                  <c:v>4380</c:v>
                </c:pt>
                <c:pt idx="28">
                  <c:v>4390</c:v>
                </c:pt>
                <c:pt idx="29">
                  <c:v>4400</c:v>
                </c:pt>
                <c:pt idx="30">
                  <c:v>4410</c:v>
                </c:pt>
                <c:pt idx="31">
                  <c:v>4420</c:v>
                </c:pt>
                <c:pt idx="32">
                  <c:v>4450</c:v>
                </c:pt>
                <c:pt idx="33">
                  <c:v>4480</c:v>
                </c:pt>
                <c:pt idx="34">
                  <c:v>4510</c:v>
                </c:pt>
                <c:pt idx="35">
                  <c:v>4540</c:v>
                </c:pt>
                <c:pt idx="36">
                  <c:v>4570</c:v>
                </c:pt>
                <c:pt idx="37">
                  <c:v>4600</c:v>
                </c:pt>
                <c:pt idx="38">
                  <c:v>4630</c:v>
                </c:pt>
                <c:pt idx="39">
                  <c:v>4690</c:v>
                </c:pt>
                <c:pt idx="40">
                  <c:v>4750</c:v>
                </c:pt>
                <c:pt idx="41">
                  <c:v>4810</c:v>
                </c:pt>
                <c:pt idx="42">
                  <c:v>4870</c:v>
                </c:pt>
                <c:pt idx="43">
                  <c:v>4930</c:v>
                </c:pt>
                <c:pt idx="44">
                  <c:v>4990</c:v>
                </c:pt>
                <c:pt idx="45">
                  <c:v>5050</c:v>
                </c:pt>
                <c:pt idx="46">
                  <c:v>5110</c:v>
                </c:pt>
                <c:pt idx="47">
                  <c:v>5170</c:v>
                </c:pt>
                <c:pt idx="48">
                  <c:v>5230</c:v>
                </c:pt>
                <c:pt idx="49">
                  <c:v>5290</c:v>
                </c:pt>
                <c:pt idx="50">
                  <c:v>5350</c:v>
                </c:pt>
                <c:pt idx="51">
                  <c:v>5410</c:v>
                </c:pt>
                <c:pt idx="52">
                  <c:v>5470</c:v>
                </c:pt>
                <c:pt idx="53">
                  <c:v>5530</c:v>
                </c:pt>
                <c:pt idx="54">
                  <c:v>5590</c:v>
                </c:pt>
                <c:pt idx="55">
                  <c:v>5650</c:v>
                </c:pt>
                <c:pt idx="56">
                  <c:v>5710</c:v>
                </c:pt>
                <c:pt idx="57">
                  <c:v>5770</c:v>
                </c:pt>
                <c:pt idx="58">
                  <c:v>5830</c:v>
                </c:pt>
                <c:pt idx="59">
                  <c:v>5890</c:v>
                </c:pt>
                <c:pt idx="60">
                  <c:v>5950</c:v>
                </c:pt>
                <c:pt idx="61">
                  <c:v>6010</c:v>
                </c:pt>
                <c:pt idx="62">
                  <c:v>6070</c:v>
                </c:pt>
                <c:pt idx="63">
                  <c:v>6130</c:v>
                </c:pt>
                <c:pt idx="64">
                  <c:v>6190</c:v>
                </c:pt>
                <c:pt idx="65">
                  <c:v>6250</c:v>
                </c:pt>
                <c:pt idx="66">
                  <c:v>6310</c:v>
                </c:pt>
                <c:pt idx="67">
                  <c:v>6370</c:v>
                </c:pt>
                <c:pt idx="68">
                  <c:v>6430</c:v>
                </c:pt>
                <c:pt idx="69">
                  <c:v>6490</c:v>
                </c:pt>
                <c:pt idx="70">
                  <c:v>6550</c:v>
                </c:pt>
                <c:pt idx="71">
                  <c:v>6610</c:v>
                </c:pt>
                <c:pt idx="72">
                  <c:v>6670</c:v>
                </c:pt>
                <c:pt idx="73">
                  <c:v>6730</c:v>
                </c:pt>
                <c:pt idx="74">
                  <c:v>6790</c:v>
                </c:pt>
                <c:pt idx="75">
                  <c:v>6850</c:v>
                </c:pt>
                <c:pt idx="76">
                  <c:v>6910</c:v>
                </c:pt>
                <c:pt idx="77">
                  <c:v>6970</c:v>
                </c:pt>
                <c:pt idx="78">
                  <c:v>7030</c:v>
                </c:pt>
                <c:pt idx="79">
                  <c:v>7090</c:v>
                </c:pt>
                <c:pt idx="80">
                  <c:v>7150</c:v>
                </c:pt>
                <c:pt idx="81">
                  <c:v>7210</c:v>
                </c:pt>
                <c:pt idx="82">
                  <c:v>7270</c:v>
                </c:pt>
                <c:pt idx="83">
                  <c:v>7330</c:v>
                </c:pt>
                <c:pt idx="84">
                  <c:v>7390</c:v>
                </c:pt>
                <c:pt idx="85">
                  <c:v>7450</c:v>
                </c:pt>
                <c:pt idx="86">
                  <c:v>7510</c:v>
                </c:pt>
                <c:pt idx="87">
                  <c:v>7570</c:v>
                </c:pt>
                <c:pt idx="88">
                  <c:v>7630</c:v>
                </c:pt>
                <c:pt idx="89">
                  <c:v>7690</c:v>
                </c:pt>
                <c:pt idx="90">
                  <c:v>7750</c:v>
                </c:pt>
                <c:pt idx="91">
                  <c:v>7810</c:v>
                </c:pt>
                <c:pt idx="92">
                  <c:v>7870</c:v>
                </c:pt>
                <c:pt idx="93">
                  <c:v>7930</c:v>
                </c:pt>
                <c:pt idx="94">
                  <c:v>7990</c:v>
                </c:pt>
                <c:pt idx="95">
                  <c:v>8050</c:v>
                </c:pt>
                <c:pt idx="96">
                  <c:v>8110</c:v>
                </c:pt>
                <c:pt idx="97">
                  <c:v>8170</c:v>
                </c:pt>
                <c:pt idx="98">
                  <c:v>8230</c:v>
                </c:pt>
                <c:pt idx="99">
                  <c:v>8290</c:v>
                </c:pt>
              </c:numCache>
            </c:numRef>
          </c:xVal>
          <c:yVal>
            <c:numRef>
              <c:f>'Pumped Well Data'!$J$112:$J$211</c:f>
              <c:numCache>
                <c:formatCode>0.000</c:formatCode>
                <c:ptCount val="100"/>
                <c:pt idx="0">
                  <c:v>23.78</c:v>
                </c:pt>
                <c:pt idx="1">
                  <c:v>23.75</c:v>
                </c:pt>
                <c:pt idx="2">
                  <c:v>23.78</c:v>
                </c:pt>
                <c:pt idx="3">
                  <c:v>23.790000000000006</c:v>
                </c:pt>
                <c:pt idx="4">
                  <c:v>23.760000000000005</c:v>
                </c:pt>
                <c:pt idx="5">
                  <c:v>23.640000000000015</c:v>
                </c:pt>
                <c:pt idx="6">
                  <c:v>23.63000000000001</c:v>
                </c:pt>
                <c:pt idx="7">
                  <c:v>23.689999999999998</c:v>
                </c:pt>
                <c:pt idx="8">
                  <c:v>23.760000000000005</c:v>
                </c:pt>
                <c:pt idx="9">
                  <c:v>23.810000000000016</c:v>
                </c:pt>
                <c:pt idx="10">
                  <c:v>23.820000000000007</c:v>
                </c:pt>
                <c:pt idx="11">
                  <c:v>23.78</c:v>
                </c:pt>
                <c:pt idx="12">
                  <c:v>23.780000000000015</c:v>
                </c:pt>
                <c:pt idx="13">
                  <c:v>23.800000000000011</c:v>
                </c:pt>
                <c:pt idx="14">
                  <c:v>23.810000000000016</c:v>
                </c:pt>
                <c:pt idx="15">
                  <c:v>23.830000000000013</c:v>
                </c:pt>
                <c:pt idx="16">
                  <c:v>23.840000000000018</c:v>
                </c:pt>
                <c:pt idx="17">
                  <c:v>23.850000000000009</c:v>
                </c:pt>
                <c:pt idx="18">
                  <c:v>23.870000000000019</c:v>
                </c:pt>
                <c:pt idx="19">
                  <c:v>23.89</c:v>
                </c:pt>
                <c:pt idx="20">
                  <c:v>23.910000000000011</c:v>
                </c:pt>
                <c:pt idx="21">
                  <c:v>23.92</c:v>
                </c:pt>
                <c:pt idx="22">
                  <c:v>23.940000000000012</c:v>
                </c:pt>
                <c:pt idx="23">
                  <c:v>23.940000000000012</c:v>
                </c:pt>
                <c:pt idx="24">
                  <c:v>23.950000000000003</c:v>
                </c:pt>
                <c:pt idx="25">
                  <c:v>23.97</c:v>
                </c:pt>
                <c:pt idx="26">
                  <c:v>23.970000000000013</c:v>
                </c:pt>
                <c:pt idx="27">
                  <c:v>23.980000000000004</c:v>
                </c:pt>
                <c:pt idx="28">
                  <c:v>24.010000000000019</c:v>
                </c:pt>
                <c:pt idx="29">
                  <c:v>23.970000000000013</c:v>
                </c:pt>
                <c:pt idx="30">
                  <c:v>24</c:v>
                </c:pt>
                <c:pt idx="31">
                  <c:v>23.990000000000009</c:v>
                </c:pt>
                <c:pt idx="32">
                  <c:v>24.02000000000001</c:v>
                </c:pt>
                <c:pt idx="33">
                  <c:v>23.789999237060556</c:v>
                </c:pt>
                <c:pt idx="34">
                  <c:v>23.560000762939467</c:v>
                </c:pt>
                <c:pt idx="35">
                  <c:v>23.300000381469729</c:v>
                </c:pt>
                <c:pt idx="36">
                  <c:v>23.180000381469739</c:v>
                </c:pt>
                <c:pt idx="37">
                  <c:v>23.010000381469737</c:v>
                </c:pt>
                <c:pt idx="38">
                  <c:v>22.830000381469731</c:v>
                </c:pt>
                <c:pt idx="39">
                  <c:v>22.609999237060549</c:v>
                </c:pt>
                <c:pt idx="40">
                  <c:v>22.289999618530288</c:v>
                </c:pt>
                <c:pt idx="41">
                  <c:v>22.209999237060558</c:v>
                </c:pt>
                <c:pt idx="42">
                  <c:v>22.000000381469732</c:v>
                </c:pt>
                <c:pt idx="43">
                  <c:v>21.830000000000013</c:v>
                </c:pt>
                <c:pt idx="44">
                  <c:v>21.679999618530289</c:v>
                </c:pt>
                <c:pt idx="45">
                  <c:v>21.51999923706056</c:v>
                </c:pt>
                <c:pt idx="46">
                  <c:v>21.280000762939466</c:v>
                </c:pt>
                <c:pt idx="47">
                  <c:v>21.079998474121098</c:v>
                </c:pt>
                <c:pt idx="48">
                  <c:v>20.949998474121102</c:v>
                </c:pt>
                <c:pt idx="49">
                  <c:v>20.730000000000004</c:v>
                </c:pt>
                <c:pt idx="50">
                  <c:v>20.560000000000002</c:v>
                </c:pt>
                <c:pt idx="51">
                  <c:v>20.480000000000004</c:v>
                </c:pt>
                <c:pt idx="52">
                  <c:v>20.479998474121103</c:v>
                </c:pt>
                <c:pt idx="53">
                  <c:v>20.349998474121108</c:v>
                </c:pt>
                <c:pt idx="54">
                  <c:v>20.189998474121097</c:v>
                </c:pt>
                <c:pt idx="55">
                  <c:v>20.110000762939464</c:v>
                </c:pt>
                <c:pt idx="56">
                  <c:v>20.049999237060561</c:v>
                </c:pt>
                <c:pt idx="57">
                  <c:v>19.659998474121096</c:v>
                </c:pt>
                <c:pt idx="58">
                  <c:v>19.469998474121098</c:v>
                </c:pt>
                <c:pt idx="59">
                  <c:v>19.38000076293946</c:v>
                </c:pt>
                <c:pt idx="60">
                  <c:v>19.160000762939461</c:v>
                </c:pt>
                <c:pt idx="61">
                  <c:v>19.009999237060555</c:v>
                </c:pt>
                <c:pt idx="62">
                  <c:v>18.88000152587891</c:v>
                </c:pt>
                <c:pt idx="63">
                  <c:v>18.730000000000004</c:v>
                </c:pt>
                <c:pt idx="64">
                  <c:v>18.589998474121103</c:v>
                </c:pt>
                <c:pt idx="65">
                  <c:v>18.460000762939458</c:v>
                </c:pt>
                <c:pt idx="66">
                  <c:v>18.390001525878915</c:v>
                </c:pt>
                <c:pt idx="67">
                  <c:v>18.250000000000014</c:v>
                </c:pt>
                <c:pt idx="68">
                  <c:v>18.099998474121108</c:v>
                </c:pt>
                <c:pt idx="69">
                  <c:v>18.009999237060555</c:v>
                </c:pt>
                <c:pt idx="70">
                  <c:v>17.980000000000004</c:v>
                </c:pt>
                <c:pt idx="71">
                  <c:v>17.76999847412111</c:v>
                </c:pt>
                <c:pt idx="72">
                  <c:v>17.649999237060555</c:v>
                </c:pt>
                <c:pt idx="73">
                  <c:v>17.659998474121096</c:v>
                </c:pt>
                <c:pt idx="74">
                  <c:v>17.450000762939467</c:v>
                </c:pt>
                <c:pt idx="75">
                  <c:v>17.370001525878919</c:v>
                </c:pt>
                <c:pt idx="76">
                  <c:v>17.359998474121099</c:v>
                </c:pt>
                <c:pt idx="77">
                  <c:v>17.390001525878915</c:v>
                </c:pt>
                <c:pt idx="78">
                  <c:v>17.299998474121097</c:v>
                </c:pt>
                <c:pt idx="79">
                  <c:v>17.219999237060563</c:v>
                </c:pt>
                <c:pt idx="80">
                  <c:v>17.120000000000005</c:v>
                </c:pt>
                <c:pt idx="81">
                  <c:v>17.119999237060554</c:v>
                </c:pt>
                <c:pt idx="82">
                  <c:v>17.070000000000007</c:v>
                </c:pt>
                <c:pt idx="83">
                  <c:v>16.969999237060563</c:v>
                </c:pt>
                <c:pt idx="84">
                  <c:v>16.949998474121102</c:v>
                </c:pt>
                <c:pt idx="85">
                  <c:v>16.819999237060557</c:v>
                </c:pt>
                <c:pt idx="86">
                  <c:v>16.779998474121101</c:v>
                </c:pt>
                <c:pt idx="87">
                  <c:v>16.619999237060554</c:v>
                </c:pt>
                <c:pt idx="88">
                  <c:v>16.569998474121107</c:v>
                </c:pt>
                <c:pt idx="89">
                  <c:v>16.429999237060557</c:v>
                </c:pt>
                <c:pt idx="90">
                  <c:v>16.399998474121105</c:v>
                </c:pt>
                <c:pt idx="91">
                  <c:v>16.360001525878914</c:v>
                </c:pt>
                <c:pt idx="92">
                  <c:v>16.320000762939458</c:v>
                </c:pt>
                <c:pt idx="93">
                  <c:v>16.300000000000011</c:v>
                </c:pt>
                <c:pt idx="94">
                  <c:v>16.259999237060555</c:v>
                </c:pt>
                <c:pt idx="95">
                  <c:v>16.209998474121107</c:v>
                </c:pt>
                <c:pt idx="96">
                  <c:v>16.250000000000014</c:v>
                </c:pt>
                <c:pt idx="97">
                  <c:v>16.179999237060557</c:v>
                </c:pt>
                <c:pt idx="98">
                  <c:v>16.119998474121104</c:v>
                </c:pt>
                <c:pt idx="99">
                  <c:v>16.040001525878921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7F3-4136-8330-DE67E572D845}"/>
            </c:ext>
          </c:extLst>
        </c:ser>
        <c:ser>
          <c:idx val="1"/>
          <c:order val="3"/>
          <c:tx>
            <c:v>Drawdown</c:v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4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'Pumped Well Data'!$A$5:$A$211</c:f>
              <c:numCache>
                <c:formatCode>General</c:formatCode>
                <c:ptCount val="207"/>
                <c:pt idx="0">
                  <c:v>0</c:v>
                </c:pt>
                <c:pt idx="1">
                  <c:v>0.5</c:v>
                </c:pt>
                <c:pt idx="2">
                  <c:v>1</c:v>
                </c:pt>
                <c:pt idx="3">
                  <c:v>1.5</c:v>
                </c:pt>
                <c:pt idx="4">
                  <c:v>2</c:v>
                </c:pt>
                <c:pt idx="5">
                  <c:v>2.5</c:v>
                </c:pt>
                <c:pt idx="6">
                  <c:v>3</c:v>
                </c:pt>
                <c:pt idx="7">
                  <c:v>3.5</c:v>
                </c:pt>
                <c:pt idx="8">
                  <c:v>4</c:v>
                </c:pt>
                <c:pt idx="9">
                  <c:v>4.5</c:v>
                </c:pt>
                <c:pt idx="10">
                  <c:v>5</c:v>
                </c:pt>
                <c:pt idx="11">
                  <c:v>6</c:v>
                </c:pt>
                <c:pt idx="12">
                  <c:v>7</c:v>
                </c:pt>
                <c:pt idx="13">
                  <c:v>8</c:v>
                </c:pt>
                <c:pt idx="14">
                  <c:v>9</c:v>
                </c:pt>
                <c:pt idx="15">
                  <c:v>10</c:v>
                </c:pt>
                <c:pt idx="16">
                  <c:v>12</c:v>
                </c:pt>
                <c:pt idx="17">
                  <c:v>14</c:v>
                </c:pt>
                <c:pt idx="18">
                  <c:v>16</c:v>
                </c:pt>
                <c:pt idx="19">
                  <c:v>18</c:v>
                </c:pt>
                <c:pt idx="20">
                  <c:v>20</c:v>
                </c:pt>
                <c:pt idx="21">
                  <c:v>25</c:v>
                </c:pt>
                <c:pt idx="22">
                  <c:v>30</c:v>
                </c:pt>
                <c:pt idx="23">
                  <c:v>35</c:v>
                </c:pt>
                <c:pt idx="24">
                  <c:v>40</c:v>
                </c:pt>
                <c:pt idx="25">
                  <c:v>45</c:v>
                </c:pt>
                <c:pt idx="26">
                  <c:v>50</c:v>
                </c:pt>
                <c:pt idx="27">
                  <c:v>55</c:v>
                </c:pt>
                <c:pt idx="28">
                  <c:v>60</c:v>
                </c:pt>
                <c:pt idx="29">
                  <c:v>70</c:v>
                </c:pt>
                <c:pt idx="30">
                  <c:v>80</c:v>
                </c:pt>
                <c:pt idx="31">
                  <c:v>90</c:v>
                </c:pt>
                <c:pt idx="32">
                  <c:v>100</c:v>
                </c:pt>
                <c:pt idx="33">
                  <c:v>130</c:v>
                </c:pt>
                <c:pt idx="34">
                  <c:v>160</c:v>
                </c:pt>
                <c:pt idx="35">
                  <c:v>190</c:v>
                </c:pt>
                <c:pt idx="36">
                  <c:v>220</c:v>
                </c:pt>
                <c:pt idx="37">
                  <c:v>250</c:v>
                </c:pt>
                <c:pt idx="38">
                  <c:v>280</c:v>
                </c:pt>
                <c:pt idx="39">
                  <c:v>310</c:v>
                </c:pt>
                <c:pt idx="40">
                  <c:v>370</c:v>
                </c:pt>
                <c:pt idx="41">
                  <c:v>430</c:v>
                </c:pt>
                <c:pt idx="42">
                  <c:v>490</c:v>
                </c:pt>
                <c:pt idx="43">
                  <c:v>550</c:v>
                </c:pt>
                <c:pt idx="44">
                  <c:v>610</c:v>
                </c:pt>
                <c:pt idx="45">
                  <c:v>670</c:v>
                </c:pt>
                <c:pt idx="46">
                  <c:v>730</c:v>
                </c:pt>
                <c:pt idx="47">
                  <c:v>790</c:v>
                </c:pt>
                <c:pt idx="48">
                  <c:v>850</c:v>
                </c:pt>
                <c:pt idx="49">
                  <c:v>910</c:v>
                </c:pt>
                <c:pt idx="50">
                  <c:v>970</c:v>
                </c:pt>
                <c:pt idx="51">
                  <c:v>1030</c:v>
                </c:pt>
                <c:pt idx="52">
                  <c:v>1090</c:v>
                </c:pt>
                <c:pt idx="53">
                  <c:v>1150</c:v>
                </c:pt>
                <c:pt idx="54">
                  <c:v>1210</c:v>
                </c:pt>
                <c:pt idx="55">
                  <c:v>1270</c:v>
                </c:pt>
                <c:pt idx="56">
                  <c:v>1330</c:v>
                </c:pt>
                <c:pt idx="57">
                  <c:v>1390</c:v>
                </c:pt>
                <c:pt idx="58">
                  <c:v>1450</c:v>
                </c:pt>
                <c:pt idx="59">
                  <c:v>1510</c:v>
                </c:pt>
                <c:pt idx="60">
                  <c:v>1570</c:v>
                </c:pt>
                <c:pt idx="61">
                  <c:v>1630</c:v>
                </c:pt>
                <c:pt idx="62">
                  <c:v>1690</c:v>
                </c:pt>
                <c:pt idx="63">
                  <c:v>1750</c:v>
                </c:pt>
                <c:pt idx="64">
                  <c:v>1810</c:v>
                </c:pt>
                <c:pt idx="65">
                  <c:v>1870</c:v>
                </c:pt>
                <c:pt idx="66">
                  <c:v>1930</c:v>
                </c:pt>
                <c:pt idx="67">
                  <c:v>1990</c:v>
                </c:pt>
                <c:pt idx="68">
                  <c:v>2050</c:v>
                </c:pt>
                <c:pt idx="69">
                  <c:v>2110</c:v>
                </c:pt>
                <c:pt idx="70">
                  <c:v>2170</c:v>
                </c:pt>
                <c:pt idx="71">
                  <c:v>2230</c:v>
                </c:pt>
                <c:pt idx="72">
                  <c:v>2290</c:v>
                </c:pt>
                <c:pt idx="73">
                  <c:v>2350</c:v>
                </c:pt>
                <c:pt idx="74">
                  <c:v>2410</c:v>
                </c:pt>
                <c:pt idx="75">
                  <c:v>2470</c:v>
                </c:pt>
                <c:pt idx="76">
                  <c:v>2530</c:v>
                </c:pt>
                <c:pt idx="77">
                  <c:v>2590</c:v>
                </c:pt>
                <c:pt idx="78">
                  <c:v>2650</c:v>
                </c:pt>
                <c:pt idx="79">
                  <c:v>2710</c:v>
                </c:pt>
                <c:pt idx="80">
                  <c:v>2770</c:v>
                </c:pt>
                <c:pt idx="81">
                  <c:v>2830</c:v>
                </c:pt>
                <c:pt idx="82">
                  <c:v>2890</c:v>
                </c:pt>
                <c:pt idx="83">
                  <c:v>2950</c:v>
                </c:pt>
                <c:pt idx="84">
                  <c:v>3010</c:v>
                </c:pt>
                <c:pt idx="85">
                  <c:v>3070</c:v>
                </c:pt>
                <c:pt idx="86">
                  <c:v>3130</c:v>
                </c:pt>
                <c:pt idx="87">
                  <c:v>3190</c:v>
                </c:pt>
                <c:pt idx="88">
                  <c:v>3250</c:v>
                </c:pt>
                <c:pt idx="89">
                  <c:v>3310</c:v>
                </c:pt>
                <c:pt idx="90">
                  <c:v>3370</c:v>
                </c:pt>
                <c:pt idx="91">
                  <c:v>3430</c:v>
                </c:pt>
                <c:pt idx="92">
                  <c:v>3490</c:v>
                </c:pt>
                <c:pt idx="93">
                  <c:v>3550</c:v>
                </c:pt>
                <c:pt idx="94">
                  <c:v>3610</c:v>
                </c:pt>
                <c:pt idx="95">
                  <c:v>3670</c:v>
                </c:pt>
                <c:pt idx="96">
                  <c:v>3730</c:v>
                </c:pt>
                <c:pt idx="97">
                  <c:v>3790</c:v>
                </c:pt>
                <c:pt idx="98">
                  <c:v>3850</c:v>
                </c:pt>
                <c:pt idx="99">
                  <c:v>3910</c:v>
                </c:pt>
                <c:pt idx="100">
                  <c:v>3970</c:v>
                </c:pt>
                <c:pt idx="101">
                  <c:v>4030</c:v>
                </c:pt>
                <c:pt idx="102">
                  <c:v>4090</c:v>
                </c:pt>
                <c:pt idx="103">
                  <c:v>4150</c:v>
                </c:pt>
                <c:pt idx="104">
                  <c:v>4210</c:v>
                </c:pt>
                <c:pt idx="105">
                  <c:v>4270</c:v>
                </c:pt>
                <c:pt idx="106">
                  <c:v>4320</c:v>
                </c:pt>
                <c:pt idx="107">
                  <c:v>4320.5</c:v>
                </c:pt>
                <c:pt idx="108">
                  <c:v>4321</c:v>
                </c:pt>
                <c:pt idx="109">
                  <c:v>4321.5</c:v>
                </c:pt>
                <c:pt idx="110">
                  <c:v>4322</c:v>
                </c:pt>
                <c:pt idx="111">
                  <c:v>4322.5</c:v>
                </c:pt>
                <c:pt idx="112">
                  <c:v>4323</c:v>
                </c:pt>
                <c:pt idx="113">
                  <c:v>4323.5</c:v>
                </c:pt>
                <c:pt idx="114">
                  <c:v>4324</c:v>
                </c:pt>
                <c:pt idx="115">
                  <c:v>4324.5</c:v>
                </c:pt>
                <c:pt idx="116">
                  <c:v>4325</c:v>
                </c:pt>
                <c:pt idx="117">
                  <c:v>4326</c:v>
                </c:pt>
                <c:pt idx="118">
                  <c:v>4327</c:v>
                </c:pt>
                <c:pt idx="119">
                  <c:v>4328</c:v>
                </c:pt>
                <c:pt idx="120">
                  <c:v>4329</c:v>
                </c:pt>
                <c:pt idx="121">
                  <c:v>4330</c:v>
                </c:pt>
                <c:pt idx="122">
                  <c:v>4332</c:v>
                </c:pt>
                <c:pt idx="123">
                  <c:v>4334</c:v>
                </c:pt>
                <c:pt idx="124">
                  <c:v>4336</c:v>
                </c:pt>
                <c:pt idx="125">
                  <c:v>4338</c:v>
                </c:pt>
                <c:pt idx="126">
                  <c:v>4340</c:v>
                </c:pt>
                <c:pt idx="127">
                  <c:v>4345</c:v>
                </c:pt>
                <c:pt idx="128">
                  <c:v>4350</c:v>
                </c:pt>
                <c:pt idx="129">
                  <c:v>4355</c:v>
                </c:pt>
                <c:pt idx="130">
                  <c:v>4360</c:v>
                </c:pt>
                <c:pt idx="131">
                  <c:v>4365</c:v>
                </c:pt>
                <c:pt idx="132">
                  <c:v>4370</c:v>
                </c:pt>
                <c:pt idx="133">
                  <c:v>4375</c:v>
                </c:pt>
                <c:pt idx="134">
                  <c:v>4380</c:v>
                </c:pt>
                <c:pt idx="135">
                  <c:v>4390</c:v>
                </c:pt>
                <c:pt idx="136">
                  <c:v>4400</c:v>
                </c:pt>
                <c:pt idx="137">
                  <c:v>4410</c:v>
                </c:pt>
                <c:pt idx="138">
                  <c:v>4420</c:v>
                </c:pt>
                <c:pt idx="139">
                  <c:v>4450</c:v>
                </c:pt>
                <c:pt idx="140">
                  <c:v>4480</c:v>
                </c:pt>
                <c:pt idx="141">
                  <c:v>4510</c:v>
                </c:pt>
                <c:pt idx="142">
                  <c:v>4540</c:v>
                </c:pt>
                <c:pt idx="143">
                  <c:v>4570</c:v>
                </c:pt>
                <c:pt idx="144">
                  <c:v>4600</c:v>
                </c:pt>
                <c:pt idx="145">
                  <c:v>4630</c:v>
                </c:pt>
                <c:pt idx="146">
                  <c:v>4690</c:v>
                </c:pt>
                <c:pt idx="147">
                  <c:v>4750</c:v>
                </c:pt>
                <c:pt idx="148">
                  <c:v>4810</c:v>
                </c:pt>
                <c:pt idx="149">
                  <c:v>4870</c:v>
                </c:pt>
                <c:pt idx="150">
                  <c:v>4930</c:v>
                </c:pt>
                <c:pt idx="151">
                  <c:v>4990</c:v>
                </c:pt>
                <c:pt idx="152">
                  <c:v>5050</c:v>
                </c:pt>
                <c:pt idx="153">
                  <c:v>5110</c:v>
                </c:pt>
                <c:pt idx="154">
                  <c:v>5170</c:v>
                </c:pt>
                <c:pt idx="155">
                  <c:v>5230</c:v>
                </c:pt>
                <c:pt idx="156">
                  <c:v>5290</c:v>
                </c:pt>
                <c:pt idx="157">
                  <c:v>5350</c:v>
                </c:pt>
                <c:pt idx="158">
                  <c:v>5410</c:v>
                </c:pt>
                <c:pt idx="159">
                  <c:v>5470</c:v>
                </c:pt>
                <c:pt idx="160">
                  <c:v>5530</c:v>
                </c:pt>
                <c:pt idx="161">
                  <c:v>5590</c:v>
                </c:pt>
                <c:pt idx="162">
                  <c:v>5650</c:v>
                </c:pt>
                <c:pt idx="163">
                  <c:v>5710</c:v>
                </c:pt>
                <c:pt idx="164">
                  <c:v>5770</c:v>
                </c:pt>
                <c:pt idx="165">
                  <c:v>5830</c:v>
                </c:pt>
                <c:pt idx="166">
                  <c:v>5890</c:v>
                </c:pt>
                <c:pt idx="167">
                  <c:v>5950</c:v>
                </c:pt>
                <c:pt idx="168">
                  <c:v>6010</c:v>
                </c:pt>
                <c:pt idx="169">
                  <c:v>6070</c:v>
                </c:pt>
                <c:pt idx="170">
                  <c:v>6130</c:v>
                </c:pt>
                <c:pt idx="171">
                  <c:v>6190</c:v>
                </c:pt>
                <c:pt idx="172">
                  <c:v>6250</c:v>
                </c:pt>
                <c:pt idx="173">
                  <c:v>6310</c:v>
                </c:pt>
                <c:pt idx="174">
                  <c:v>6370</c:v>
                </c:pt>
                <c:pt idx="175">
                  <c:v>6430</c:v>
                </c:pt>
                <c:pt idx="176">
                  <c:v>6490</c:v>
                </c:pt>
                <c:pt idx="177">
                  <c:v>6550</c:v>
                </c:pt>
                <c:pt idx="178">
                  <c:v>6610</c:v>
                </c:pt>
                <c:pt idx="179">
                  <c:v>6670</c:v>
                </c:pt>
                <c:pt idx="180">
                  <c:v>6730</c:v>
                </c:pt>
                <c:pt idx="181">
                  <c:v>6790</c:v>
                </c:pt>
                <c:pt idx="182">
                  <c:v>6850</c:v>
                </c:pt>
                <c:pt idx="183">
                  <c:v>6910</c:v>
                </c:pt>
                <c:pt idx="184">
                  <c:v>6970</c:v>
                </c:pt>
                <c:pt idx="185">
                  <c:v>7030</c:v>
                </c:pt>
                <c:pt idx="186">
                  <c:v>7090</c:v>
                </c:pt>
                <c:pt idx="187">
                  <c:v>7150</c:v>
                </c:pt>
                <c:pt idx="188">
                  <c:v>7210</c:v>
                </c:pt>
                <c:pt idx="189">
                  <c:v>7270</c:v>
                </c:pt>
                <c:pt idx="190">
                  <c:v>7330</c:v>
                </c:pt>
                <c:pt idx="191">
                  <c:v>7390</c:v>
                </c:pt>
                <c:pt idx="192">
                  <c:v>7450</c:v>
                </c:pt>
                <c:pt idx="193">
                  <c:v>7510</c:v>
                </c:pt>
                <c:pt idx="194">
                  <c:v>7570</c:v>
                </c:pt>
                <c:pt idx="195">
                  <c:v>7630</c:v>
                </c:pt>
                <c:pt idx="196">
                  <c:v>7690</c:v>
                </c:pt>
                <c:pt idx="197">
                  <c:v>7750</c:v>
                </c:pt>
                <c:pt idx="198">
                  <c:v>7810</c:v>
                </c:pt>
                <c:pt idx="199">
                  <c:v>7870</c:v>
                </c:pt>
                <c:pt idx="200">
                  <c:v>7930</c:v>
                </c:pt>
                <c:pt idx="201">
                  <c:v>7990</c:v>
                </c:pt>
                <c:pt idx="202">
                  <c:v>8050</c:v>
                </c:pt>
                <c:pt idx="203">
                  <c:v>8110</c:v>
                </c:pt>
                <c:pt idx="204">
                  <c:v>8170</c:v>
                </c:pt>
                <c:pt idx="205">
                  <c:v>8230</c:v>
                </c:pt>
                <c:pt idx="206">
                  <c:v>8290</c:v>
                </c:pt>
              </c:numCache>
            </c:numRef>
          </c:xVal>
          <c:yVal>
            <c:numRef>
              <c:f>'Pumped Well Data'!$I$5:$I$211</c:f>
              <c:numCache>
                <c:formatCode>0.000</c:formatCode>
                <c:ptCount val="207"/>
                <c:pt idx="0">
                  <c:v>0</c:v>
                </c:pt>
                <c:pt idx="1">
                  <c:v>1.1700000000000017</c:v>
                </c:pt>
                <c:pt idx="2">
                  <c:v>1.1700000000000017</c:v>
                </c:pt>
                <c:pt idx="3">
                  <c:v>1.2199999999999989</c:v>
                </c:pt>
                <c:pt idx="4">
                  <c:v>1.2600000000000051</c:v>
                </c:pt>
                <c:pt idx="5">
                  <c:v>1.2600000000000051</c:v>
                </c:pt>
                <c:pt idx="6">
                  <c:v>1.1600000000000108</c:v>
                </c:pt>
                <c:pt idx="7">
                  <c:v>1.1700000000000017</c:v>
                </c:pt>
                <c:pt idx="8">
                  <c:v>1.25</c:v>
                </c:pt>
                <c:pt idx="9">
                  <c:v>1.3400000000000034</c:v>
                </c:pt>
                <c:pt idx="10">
                  <c:v>1.4100000000000108</c:v>
                </c:pt>
                <c:pt idx="11">
                  <c:v>1.4500000000000028</c:v>
                </c:pt>
                <c:pt idx="12">
                  <c:v>1.4500000000000028</c:v>
                </c:pt>
                <c:pt idx="13">
                  <c:v>1.480000000000004</c:v>
                </c:pt>
                <c:pt idx="14">
                  <c:v>1.5300000000000011</c:v>
                </c:pt>
                <c:pt idx="15">
                  <c:v>1.5700000000000074</c:v>
                </c:pt>
                <c:pt idx="16">
                  <c:v>1.6500000000000057</c:v>
                </c:pt>
                <c:pt idx="17">
                  <c:v>1.710000000000008</c:v>
                </c:pt>
                <c:pt idx="18">
                  <c:v>1.7800000000000011</c:v>
                </c:pt>
                <c:pt idx="19">
                  <c:v>1.8500000000000085</c:v>
                </c:pt>
                <c:pt idx="20">
                  <c:v>1.9200000000000017</c:v>
                </c:pt>
                <c:pt idx="21">
                  <c:v>2.0600000000000023</c:v>
                </c:pt>
                <c:pt idx="22">
                  <c:v>2.1899999999999977</c:v>
                </c:pt>
                <c:pt idx="23">
                  <c:v>2.3200000000000074</c:v>
                </c:pt>
                <c:pt idx="24">
                  <c:v>2.4200000000000017</c:v>
                </c:pt>
                <c:pt idx="25">
                  <c:v>2.5300000000000011</c:v>
                </c:pt>
                <c:pt idx="26">
                  <c:v>2.6400000000000006</c:v>
                </c:pt>
                <c:pt idx="27">
                  <c:v>2.7400000000000091</c:v>
                </c:pt>
                <c:pt idx="28">
                  <c:v>2.8400000000000034</c:v>
                </c:pt>
                <c:pt idx="29">
                  <c:v>3.0200000000000102</c:v>
                </c:pt>
                <c:pt idx="30">
                  <c:v>3.1800000000000068</c:v>
                </c:pt>
                <c:pt idx="31">
                  <c:v>3.3599999999999994</c:v>
                </c:pt>
                <c:pt idx="32">
                  <c:v>3.5100000000000051</c:v>
                </c:pt>
                <c:pt idx="33">
                  <c:v>3.960000000000008</c:v>
                </c:pt>
                <c:pt idx="34">
                  <c:v>4.3700000000000045</c:v>
                </c:pt>
                <c:pt idx="35">
                  <c:v>4.7400000000000091</c:v>
                </c:pt>
                <c:pt idx="36">
                  <c:v>5.0799999999999983</c:v>
                </c:pt>
                <c:pt idx="37">
                  <c:v>5.460000000000008</c:v>
                </c:pt>
                <c:pt idx="38">
                  <c:v>5.7900000000000063</c:v>
                </c:pt>
                <c:pt idx="39">
                  <c:v>6.1099999999999994</c:v>
                </c:pt>
                <c:pt idx="40">
                  <c:v>6.6899999999999977</c:v>
                </c:pt>
                <c:pt idx="41">
                  <c:v>7.2700000000000102</c:v>
                </c:pt>
                <c:pt idx="42">
                  <c:v>7.7900000000000063</c:v>
                </c:pt>
                <c:pt idx="43">
                  <c:v>8.2800000000000011</c:v>
                </c:pt>
                <c:pt idx="44">
                  <c:v>8.710000000000008</c:v>
                </c:pt>
                <c:pt idx="45">
                  <c:v>9.1600000000000108</c:v>
                </c:pt>
                <c:pt idx="46">
                  <c:v>9.6000000000000085</c:v>
                </c:pt>
                <c:pt idx="47">
                  <c:v>9.960000000000008</c:v>
                </c:pt>
                <c:pt idx="48">
                  <c:v>10.36</c:v>
                </c:pt>
                <c:pt idx="49">
                  <c:v>10.730000000000004</c:v>
                </c:pt>
                <c:pt idx="50">
                  <c:v>11.11</c:v>
                </c:pt>
                <c:pt idx="51">
                  <c:v>11.439999999999998</c:v>
                </c:pt>
                <c:pt idx="52">
                  <c:v>11.86</c:v>
                </c:pt>
                <c:pt idx="53">
                  <c:v>12.260000000000005</c:v>
                </c:pt>
                <c:pt idx="54">
                  <c:v>12.63000000000001</c:v>
                </c:pt>
                <c:pt idx="55">
                  <c:v>12.969999999999999</c:v>
                </c:pt>
                <c:pt idx="56">
                  <c:v>13.290000000000006</c:v>
                </c:pt>
                <c:pt idx="57">
                  <c:v>13.63000000000001</c:v>
                </c:pt>
                <c:pt idx="58">
                  <c:v>13.939999999999998</c:v>
                </c:pt>
                <c:pt idx="59">
                  <c:v>14.25</c:v>
                </c:pt>
                <c:pt idx="60">
                  <c:v>14.560000000000002</c:v>
                </c:pt>
                <c:pt idx="61">
                  <c:v>14.840000000000003</c:v>
                </c:pt>
                <c:pt idx="62">
                  <c:v>15.090000000000003</c:v>
                </c:pt>
                <c:pt idx="63">
                  <c:v>15.36</c:v>
                </c:pt>
                <c:pt idx="64">
                  <c:v>15.61</c:v>
                </c:pt>
                <c:pt idx="65">
                  <c:v>15.870000000000005</c:v>
                </c:pt>
                <c:pt idx="66">
                  <c:v>16.14</c:v>
                </c:pt>
                <c:pt idx="67">
                  <c:v>16.370000000000005</c:v>
                </c:pt>
                <c:pt idx="68">
                  <c:v>16.63000000000001</c:v>
                </c:pt>
                <c:pt idx="69">
                  <c:v>16.88000000000001</c:v>
                </c:pt>
                <c:pt idx="70">
                  <c:v>17.090000000000003</c:v>
                </c:pt>
                <c:pt idx="71">
                  <c:v>17.36</c:v>
                </c:pt>
                <c:pt idx="72">
                  <c:v>17.550000000000011</c:v>
                </c:pt>
                <c:pt idx="73">
                  <c:v>17.730000000000004</c:v>
                </c:pt>
                <c:pt idx="74">
                  <c:v>17.939999999999998</c:v>
                </c:pt>
                <c:pt idx="75">
                  <c:v>18.13000000000001</c:v>
                </c:pt>
                <c:pt idx="76">
                  <c:v>18.350000000000009</c:v>
                </c:pt>
                <c:pt idx="77">
                  <c:v>18.64</c:v>
                </c:pt>
                <c:pt idx="78">
                  <c:v>18.870000000000005</c:v>
                </c:pt>
                <c:pt idx="79">
                  <c:v>19.079999999999998</c:v>
                </c:pt>
                <c:pt idx="80">
                  <c:v>19.300000000000011</c:v>
                </c:pt>
                <c:pt idx="81">
                  <c:v>19.5</c:v>
                </c:pt>
                <c:pt idx="82">
                  <c:v>19.700000000000003</c:v>
                </c:pt>
                <c:pt idx="83">
                  <c:v>19.950000000000003</c:v>
                </c:pt>
                <c:pt idx="84">
                  <c:v>20.050000000000011</c:v>
                </c:pt>
                <c:pt idx="85">
                  <c:v>20.230000000000004</c:v>
                </c:pt>
                <c:pt idx="86">
                  <c:v>20.400000000000006</c:v>
                </c:pt>
                <c:pt idx="87">
                  <c:v>20.560000000000002</c:v>
                </c:pt>
                <c:pt idx="88">
                  <c:v>20.700000000000003</c:v>
                </c:pt>
                <c:pt idx="89">
                  <c:v>20.850000000000009</c:v>
                </c:pt>
                <c:pt idx="90">
                  <c:v>21.010000000000005</c:v>
                </c:pt>
                <c:pt idx="91">
                  <c:v>21.180000000000007</c:v>
                </c:pt>
                <c:pt idx="92">
                  <c:v>21.340000000000003</c:v>
                </c:pt>
                <c:pt idx="93">
                  <c:v>21.5</c:v>
                </c:pt>
                <c:pt idx="94">
                  <c:v>21.680000000000007</c:v>
                </c:pt>
                <c:pt idx="95">
                  <c:v>21.840000000000003</c:v>
                </c:pt>
                <c:pt idx="96">
                  <c:v>21.990000000000009</c:v>
                </c:pt>
                <c:pt idx="97">
                  <c:v>22.13000000000001</c:v>
                </c:pt>
                <c:pt idx="98">
                  <c:v>22.260000000000005</c:v>
                </c:pt>
                <c:pt idx="99">
                  <c:v>22.400000000000006</c:v>
                </c:pt>
                <c:pt idx="100">
                  <c:v>22.52000000000001</c:v>
                </c:pt>
                <c:pt idx="101">
                  <c:v>22.67</c:v>
                </c:pt>
                <c:pt idx="102">
                  <c:v>22.810000000000002</c:v>
                </c:pt>
                <c:pt idx="103">
                  <c:v>22.939999999999998</c:v>
                </c:pt>
                <c:pt idx="104">
                  <c:v>23.08</c:v>
                </c:pt>
                <c:pt idx="105">
                  <c:v>23.210000000000008</c:v>
                </c:pt>
                <c:pt idx="106">
                  <c:v>23.320000000000007</c:v>
                </c:pt>
                <c:pt idx="107">
                  <c:v>22.61</c:v>
                </c:pt>
                <c:pt idx="108">
                  <c:v>22.58</c:v>
                </c:pt>
                <c:pt idx="109">
                  <c:v>22.560000000000002</c:v>
                </c:pt>
                <c:pt idx="110">
                  <c:v>22.53</c:v>
                </c:pt>
                <c:pt idx="111">
                  <c:v>22.5</c:v>
                </c:pt>
                <c:pt idx="112">
                  <c:v>22.480000000000004</c:v>
                </c:pt>
                <c:pt idx="113">
                  <c:v>22.460000000000008</c:v>
                </c:pt>
                <c:pt idx="114">
                  <c:v>22.439999999999998</c:v>
                </c:pt>
                <c:pt idx="115">
                  <c:v>22.42</c:v>
                </c:pt>
                <c:pt idx="116">
                  <c:v>22.400000000000006</c:v>
                </c:pt>
                <c:pt idx="117">
                  <c:v>22.370000000000005</c:v>
                </c:pt>
                <c:pt idx="118">
                  <c:v>22.33</c:v>
                </c:pt>
                <c:pt idx="119">
                  <c:v>22.300000000000011</c:v>
                </c:pt>
                <c:pt idx="120">
                  <c:v>22.27000000000001</c:v>
                </c:pt>
                <c:pt idx="121">
                  <c:v>22.240000000000009</c:v>
                </c:pt>
                <c:pt idx="122">
                  <c:v>22.180000000000007</c:v>
                </c:pt>
                <c:pt idx="123">
                  <c:v>22.13000000000001</c:v>
                </c:pt>
                <c:pt idx="124">
                  <c:v>22.070000000000007</c:v>
                </c:pt>
                <c:pt idx="125">
                  <c:v>22.02000000000001</c:v>
                </c:pt>
                <c:pt idx="126">
                  <c:v>21.97</c:v>
                </c:pt>
                <c:pt idx="127">
                  <c:v>21.850000000000009</c:v>
                </c:pt>
                <c:pt idx="128">
                  <c:v>21.730000000000004</c:v>
                </c:pt>
                <c:pt idx="129">
                  <c:v>21.620000000000005</c:v>
                </c:pt>
                <c:pt idx="130">
                  <c:v>21.52000000000001</c:v>
                </c:pt>
                <c:pt idx="131">
                  <c:v>21.42</c:v>
                </c:pt>
                <c:pt idx="132">
                  <c:v>21.33</c:v>
                </c:pt>
                <c:pt idx="133">
                  <c:v>21.230000000000004</c:v>
                </c:pt>
                <c:pt idx="134">
                  <c:v>21.14</c:v>
                </c:pt>
                <c:pt idx="135">
                  <c:v>20.990000000000009</c:v>
                </c:pt>
                <c:pt idx="136">
                  <c:v>20.790000000000006</c:v>
                </c:pt>
                <c:pt idx="137">
                  <c:v>20.64</c:v>
                </c:pt>
                <c:pt idx="138">
                  <c:v>20.480000000000004</c:v>
                </c:pt>
                <c:pt idx="139">
                  <c:v>20.060000000000002</c:v>
                </c:pt>
                <c:pt idx="140">
                  <c:v>19.419999237060551</c:v>
                </c:pt>
                <c:pt idx="141">
                  <c:v>18.820000762939458</c:v>
                </c:pt>
                <c:pt idx="142">
                  <c:v>18.220000381469731</c:v>
                </c:pt>
                <c:pt idx="143">
                  <c:v>17.720000381469731</c:v>
                </c:pt>
                <c:pt idx="144">
                  <c:v>17.220000381469731</c:v>
                </c:pt>
                <c:pt idx="145">
                  <c:v>16.720000381469731</c:v>
                </c:pt>
                <c:pt idx="146">
                  <c:v>15.919999237060551</c:v>
                </c:pt>
                <c:pt idx="147">
                  <c:v>15.019999618530278</c:v>
                </c:pt>
                <c:pt idx="148">
                  <c:v>14.419999237060551</c:v>
                </c:pt>
                <c:pt idx="149">
                  <c:v>13.720000381469731</c:v>
                </c:pt>
                <c:pt idx="150">
                  <c:v>13.120000000000005</c:v>
                </c:pt>
                <c:pt idx="151">
                  <c:v>12.519999618530278</c:v>
                </c:pt>
                <c:pt idx="152">
                  <c:v>11.919999237060551</c:v>
                </c:pt>
                <c:pt idx="153">
                  <c:v>11.320000762939458</c:v>
                </c:pt>
                <c:pt idx="154">
                  <c:v>10.719998474121098</c:v>
                </c:pt>
                <c:pt idx="155">
                  <c:v>10.219998474121098</c:v>
                </c:pt>
                <c:pt idx="156">
                  <c:v>9.6200000000000045</c:v>
                </c:pt>
                <c:pt idx="157">
                  <c:v>9.1200000000000045</c:v>
                </c:pt>
                <c:pt idx="158">
                  <c:v>8.6200000000000045</c:v>
                </c:pt>
                <c:pt idx="159">
                  <c:v>8.2199984741210983</c:v>
                </c:pt>
                <c:pt idx="160">
                  <c:v>7.7199984741210983</c:v>
                </c:pt>
                <c:pt idx="161">
                  <c:v>7.2199984741210983</c:v>
                </c:pt>
                <c:pt idx="162">
                  <c:v>6.8200007629394577</c:v>
                </c:pt>
                <c:pt idx="163">
                  <c:v>6.4199992370605514</c:v>
                </c:pt>
                <c:pt idx="164">
                  <c:v>5.7199984741210983</c:v>
                </c:pt>
                <c:pt idx="165">
                  <c:v>5.2199984741210983</c:v>
                </c:pt>
                <c:pt idx="166">
                  <c:v>4.8200007629394577</c:v>
                </c:pt>
                <c:pt idx="167">
                  <c:v>4.3200007629394577</c:v>
                </c:pt>
                <c:pt idx="168">
                  <c:v>3.9199992370605514</c:v>
                </c:pt>
                <c:pt idx="169">
                  <c:v>3.5200015258789108</c:v>
                </c:pt>
                <c:pt idx="170">
                  <c:v>3.1200000000000045</c:v>
                </c:pt>
                <c:pt idx="171">
                  <c:v>2.7199984741210983</c:v>
                </c:pt>
                <c:pt idx="172">
                  <c:v>2.3200007629394577</c:v>
                </c:pt>
                <c:pt idx="173">
                  <c:v>2.0200015258789108</c:v>
                </c:pt>
                <c:pt idx="174">
                  <c:v>1.6200000000000045</c:v>
                </c:pt>
                <c:pt idx="175">
                  <c:v>1.2199984741210983</c:v>
                </c:pt>
                <c:pt idx="176">
                  <c:v>0.91999923706055142</c:v>
                </c:pt>
                <c:pt idx="177">
                  <c:v>0.62000000000000455</c:v>
                </c:pt>
                <c:pt idx="178">
                  <c:v>0.2199984741210983</c:v>
                </c:pt>
                <c:pt idx="179">
                  <c:v>-8.0000762939448578E-2</c:v>
                </c:pt>
                <c:pt idx="180">
                  <c:v>-0.2800015258789017</c:v>
                </c:pt>
                <c:pt idx="181">
                  <c:v>-0.67999923706054233</c:v>
                </c:pt>
                <c:pt idx="182">
                  <c:v>-0.9799984741210892</c:v>
                </c:pt>
                <c:pt idx="183">
                  <c:v>-1.2800015258789017</c:v>
                </c:pt>
                <c:pt idx="184">
                  <c:v>-1.4799984741210892</c:v>
                </c:pt>
                <c:pt idx="185">
                  <c:v>-1.7800015258789017</c:v>
                </c:pt>
                <c:pt idx="186">
                  <c:v>-2.0800007629394486</c:v>
                </c:pt>
                <c:pt idx="187">
                  <c:v>-2.3799999999999955</c:v>
                </c:pt>
                <c:pt idx="188">
                  <c:v>-2.5800007629394486</c:v>
                </c:pt>
                <c:pt idx="189">
                  <c:v>-2.8799999999999955</c:v>
                </c:pt>
                <c:pt idx="190">
                  <c:v>-3.0800007629394486</c:v>
                </c:pt>
                <c:pt idx="191">
                  <c:v>-3.2800015258789017</c:v>
                </c:pt>
                <c:pt idx="192">
                  <c:v>-3.5800007629394486</c:v>
                </c:pt>
                <c:pt idx="193">
                  <c:v>-3.7800015258789017</c:v>
                </c:pt>
                <c:pt idx="194">
                  <c:v>-4.0800007629394486</c:v>
                </c:pt>
                <c:pt idx="195">
                  <c:v>-4.2800015258789017</c:v>
                </c:pt>
                <c:pt idx="196">
                  <c:v>-4.5800007629394486</c:v>
                </c:pt>
                <c:pt idx="197">
                  <c:v>-4.7800015258789017</c:v>
                </c:pt>
                <c:pt idx="198">
                  <c:v>-4.9799984741210892</c:v>
                </c:pt>
                <c:pt idx="199">
                  <c:v>-5.1799992370605423</c:v>
                </c:pt>
                <c:pt idx="200">
                  <c:v>-5.3799999999999955</c:v>
                </c:pt>
                <c:pt idx="201">
                  <c:v>-5.5800007629394486</c:v>
                </c:pt>
                <c:pt idx="202">
                  <c:v>-5.7800015258789017</c:v>
                </c:pt>
                <c:pt idx="203">
                  <c:v>-5.8799999999999955</c:v>
                </c:pt>
                <c:pt idx="204">
                  <c:v>-6.0800007629394486</c:v>
                </c:pt>
                <c:pt idx="205">
                  <c:v>-6.2800015258789017</c:v>
                </c:pt>
                <c:pt idx="206">
                  <c:v>-6.4799984741210892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97F3-4136-8330-DE67E572D8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2636592"/>
        <c:axId val="1839949360"/>
        <c:extLst>
          <c:ext xmlns:c15="http://schemas.microsoft.com/office/drawing/2012/chart" uri="{02D57815-91ED-43cb-92C2-25804820EDAC}">
            <c15:filteredScatterSeries>
              <c15:ser>
                <c:idx val="2"/>
                <c:order val="0"/>
                <c:tx>
                  <c:v>Extended Drawdown</c:v>
                </c:tx>
                <c:spPr>
                  <a:ln w="6350"/>
                </c:spPr>
                <c:xVal>
                  <c:numRef>
                    <c:extLst>
                      <c:ext uri="{02D57815-91ED-43cb-92C2-25804820EDAC}">
                        <c15:formulaRef>
                          <c15:sqref>'Pumped Well Data'!$A$157:$A$168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5050</c:v>
                      </c:pt>
                      <c:pt idx="1">
                        <c:v>5110</c:v>
                      </c:pt>
                      <c:pt idx="2">
                        <c:v>5170</c:v>
                      </c:pt>
                      <c:pt idx="3">
                        <c:v>5230</c:v>
                      </c:pt>
                      <c:pt idx="4">
                        <c:v>5290</c:v>
                      </c:pt>
                      <c:pt idx="5">
                        <c:v>5350</c:v>
                      </c:pt>
                      <c:pt idx="6">
                        <c:v>5410</c:v>
                      </c:pt>
                      <c:pt idx="7">
                        <c:v>5470</c:v>
                      </c:pt>
                      <c:pt idx="8">
                        <c:v>5530</c:v>
                      </c:pt>
                      <c:pt idx="9">
                        <c:v>5590</c:v>
                      </c:pt>
                      <c:pt idx="10">
                        <c:v>5650</c:v>
                      </c:pt>
                      <c:pt idx="11">
                        <c:v>5710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'Pumped Well Data'!$J$157:$J$168</c15:sqref>
                        </c15:formulaRef>
                      </c:ext>
                    </c:extLst>
                    <c:numCache>
                      <c:formatCode>0.000</c:formatCode>
                      <c:ptCount val="12"/>
                      <c:pt idx="0">
                        <c:v>21.51999923706056</c:v>
                      </c:pt>
                      <c:pt idx="1">
                        <c:v>21.280000762939466</c:v>
                      </c:pt>
                      <c:pt idx="2">
                        <c:v>21.079998474121098</c:v>
                      </c:pt>
                      <c:pt idx="3">
                        <c:v>20.949998474121102</c:v>
                      </c:pt>
                      <c:pt idx="4">
                        <c:v>20.730000000000004</c:v>
                      </c:pt>
                      <c:pt idx="5">
                        <c:v>20.560000000000002</c:v>
                      </c:pt>
                      <c:pt idx="6">
                        <c:v>20.480000000000004</c:v>
                      </c:pt>
                      <c:pt idx="7">
                        <c:v>20.479998474121103</c:v>
                      </c:pt>
                      <c:pt idx="8">
                        <c:v>20.349998474121108</c:v>
                      </c:pt>
                      <c:pt idx="9">
                        <c:v>20.189998474121097</c:v>
                      </c:pt>
                      <c:pt idx="10">
                        <c:v>20.110000762939464</c:v>
                      </c:pt>
                      <c:pt idx="11">
                        <c:v>20.049999237060561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4-97F3-4136-8330-DE67E572D845}"/>
                  </c:ext>
                </c:extLst>
              </c15:ser>
            </c15:filteredScatterSeries>
            <c15:filteredScatterSeries>
              <c15:ser>
                <c:idx val="3"/>
                <c:order val="1"/>
                <c:tx>
                  <c:v>Drawdown</c:v>
                </c:tx>
                <c:spPr>
                  <a:ln w="12700">
                    <a:solidFill>
                      <a:schemeClr val="tx1"/>
                    </a:solidFill>
                  </a:ln>
                </c:spP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'Pumped Well Data'!$A$6:$A$168</c15:sqref>
                        </c15:formulaRef>
                      </c:ext>
                    </c:extLst>
                    <c:numCache>
                      <c:formatCode>General</c:formatCode>
                      <c:ptCount val="163"/>
                      <c:pt idx="0">
                        <c:v>0.5</c:v>
                      </c:pt>
                      <c:pt idx="1">
                        <c:v>1</c:v>
                      </c:pt>
                      <c:pt idx="2">
                        <c:v>1.5</c:v>
                      </c:pt>
                      <c:pt idx="3">
                        <c:v>2</c:v>
                      </c:pt>
                      <c:pt idx="4">
                        <c:v>2.5</c:v>
                      </c:pt>
                      <c:pt idx="5">
                        <c:v>3</c:v>
                      </c:pt>
                      <c:pt idx="6">
                        <c:v>3.5</c:v>
                      </c:pt>
                      <c:pt idx="7">
                        <c:v>4</c:v>
                      </c:pt>
                      <c:pt idx="8">
                        <c:v>4.5</c:v>
                      </c:pt>
                      <c:pt idx="9">
                        <c:v>5</c:v>
                      </c:pt>
                      <c:pt idx="10">
                        <c:v>6</c:v>
                      </c:pt>
                      <c:pt idx="11">
                        <c:v>7</c:v>
                      </c:pt>
                      <c:pt idx="12">
                        <c:v>8</c:v>
                      </c:pt>
                      <c:pt idx="13">
                        <c:v>9</c:v>
                      </c:pt>
                      <c:pt idx="14">
                        <c:v>10</c:v>
                      </c:pt>
                      <c:pt idx="15">
                        <c:v>12</c:v>
                      </c:pt>
                      <c:pt idx="16">
                        <c:v>14</c:v>
                      </c:pt>
                      <c:pt idx="17">
                        <c:v>16</c:v>
                      </c:pt>
                      <c:pt idx="18">
                        <c:v>18</c:v>
                      </c:pt>
                      <c:pt idx="19">
                        <c:v>20</c:v>
                      </c:pt>
                      <c:pt idx="20">
                        <c:v>25</c:v>
                      </c:pt>
                      <c:pt idx="21">
                        <c:v>30</c:v>
                      </c:pt>
                      <c:pt idx="22">
                        <c:v>35</c:v>
                      </c:pt>
                      <c:pt idx="23">
                        <c:v>40</c:v>
                      </c:pt>
                      <c:pt idx="24">
                        <c:v>45</c:v>
                      </c:pt>
                      <c:pt idx="25">
                        <c:v>50</c:v>
                      </c:pt>
                      <c:pt idx="26">
                        <c:v>55</c:v>
                      </c:pt>
                      <c:pt idx="27">
                        <c:v>60</c:v>
                      </c:pt>
                      <c:pt idx="28">
                        <c:v>70</c:v>
                      </c:pt>
                      <c:pt idx="29">
                        <c:v>80</c:v>
                      </c:pt>
                      <c:pt idx="30">
                        <c:v>90</c:v>
                      </c:pt>
                      <c:pt idx="31">
                        <c:v>100</c:v>
                      </c:pt>
                      <c:pt idx="32">
                        <c:v>130</c:v>
                      </c:pt>
                      <c:pt idx="33">
                        <c:v>160</c:v>
                      </c:pt>
                      <c:pt idx="34">
                        <c:v>190</c:v>
                      </c:pt>
                      <c:pt idx="35">
                        <c:v>220</c:v>
                      </c:pt>
                      <c:pt idx="36">
                        <c:v>250</c:v>
                      </c:pt>
                      <c:pt idx="37">
                        <c:v>280</c:v>
                      </c:pt>
                      <c:pt idx="38">
                        <c:v>310</c:v>
                      </c:pt>
                      <c:pt idx="39">
                        <c:v>370</c:v>
                      </c:pt>
                      <c:pt idx="40">
                        <c:v>430</c:v>
                      </c:pt>
                      <c:pt idx="41">
                        <c:v>490</c:v>
                      </c:pt>
                      <c:pt idx="42">
                        <c:v>550</c:v>
                      </c:pt>
                      <c:pt idx="43">
                        <c:v>610</c:v>
                      </c:pt>
                      <c:pt idx="44">
                        <c:v>670</c:v>
                      </c:pt>
                      <c:pt idx="45">
                        <c:v>730</c:v>
                      </c:pt>
                      <c:pt idx="46">
                        <c:v>790</c:v>
                      </c:pt>
                      <c:pt idx="47">
                        <c:v>850</c:v>
                      </c:pt>
                      <c:pt idx="48">
                        <c:v>910</c:v>
                      </c:pt>
                      <c:pt idx="49">
                        <c:v>970</c:v>
                      </c:pt>
                      <c:pt idx="50">
                        <c:v>1030</c:v>
                      </c:pt>
                      <c:pt idx="51">
                        <c:v>1090</c:v>
                      </c:pt>
                      <c:pt idx="52">
                        <c:v>1150</c:v>
                      </c:pt>
                      <c:pt idx="53">
                        <c:v>1210</c:v>
                      </c:pt>
                      <c:pt idx="54">
                        <c:v>1270</c:v>
                      </c:pt>
                      <c:pt idx="55">
                        <c:v>1330</c:v>
                      </c:pt>
                      <c:pt idx="56">
                        <c:v>1390</c:v>
                      </c:pt>
                      <c:pt idx="57">
                        <c:v>1450</c:v>
                      </c:pt>
                      <c:pt idx="58">
                        <c:v>1510</c:v>
                      </c:pt>
                      <c:pt idx="59">
                        <c:v>1570</c:v>
                      </c:pt>
                      <c:pt idx="60">
                        <c:v>1630</c:v>
                      </c:pt>
                      <c:pt idx="61">
                        <c:v>1690</c:v>
                      </c:pt>
                      <c:pt idx="62">
                        <c:v>1750</c:v>
                      </c:pt>
                      <c:pt idx="63">
                        <c:v>1810</c:v>
                      </c:pt>
                      <c:pt idx="64">
                        <c:v>1870</c:v>
                      </c:pt>
                      <c:pt idx="65">
                        <c:v>1930</c:v>
                      </c:pt>
                      <c:pt idx="66">
                        <c:v>1990</c:v>
                      </c:pt>
                      <c:pt idx="67">
                        <c:v>2050</c:v>
                      </c:pt>
                      <c:pt idx="68">
                        <c:v>2110</c:v>
                      </c:pt>
                      <c:pt idx="69">
                        <c:v>2170</c:v>
                      </c:pt>
                      <c:pt idx="70">
                        <c:v>2230</c:v>
                      </c:pt>
                      <c:pt idx="71">
                        <c:v>2290</c:v>
                      </c:pt>
                      <c:pt idx="72">
                        <c:v>2350</c:v>
                      </c:pt>
                      <c:pt idx="73">
                        <c:v>2410</c:v>
                      </c:pt>
                      <c:pt idx="74">
                        <c:v>2470</c:v>
                      </c:pt>
                      <c:pt idx="75">
                        <c:v>2530</c:v>
                      </c:pt>
                      <c:pt idx="76">
                        <c:v>2590</c:v>
                      </c:pt>
                      <c:pt idx="77">
                        <c:v>2650</c:v>
                      </c:pt>
                      <c:pt idx="78">
                        <c:v>2710</c:v>
                      </c:pt>
                      <c:pt idx="79">
                        <c:v>2770</c:v>
                      </c:pt>
                      <c:pt idx="80">
                        <c:v>2830</c:v>
                      </c:pt>
                      <c:pt idx="81">
                        <c:v>2890</c:v>
                      </c:pt>
                      <c:pt idx="82">
                        <c:v>2950</c:v>
                      </c:pt>
                      <c:pt idx="83">
                        <c:v>3010</c:v>
                      </c:pt>
                      <c:pt idx="84">
                        <c:v>3070</c:v>
                      </c:pt>
                      <c:pt idx="85">
                        <c:v>3130</c:v>
                      </c:pt>
                      <c:pt idx="86">
                        <c:v>3190</c:v>
                      </c:pt>
                      <c:pt idx="87">
                        <c:v>3250</c:v>
                      </c:pt>
                      <c:pt idx="88">
                        <c:v>3310</c:v>
                      </c:pt>
                      <c:pt idx="89">
                        <c:v>3370</c:v>
                      </c:pt>
                      <c:pt idx="90">
                        <c:v>3430</c:v>
                      </c:pt>
                      <c:pt idx="91">
                        <c:v>3490</c:v>
                      </c:pt>
                      <c:pt idx="92">
                        <c:v>3550</c:v>
                      </c:pt>
                      <c:pt idx="93">
                        <c:v>3610</c:v>
                      </c:pt>
                      <c:pt idx="94">
                        <c:v>3670</c:v>
                      </c:pt>
                      <c:pt idx="95">
                        <c:v>3730</c:v>
                      </c:pt>
                      <c:pt idx="96">
                        <c:v>3790</c:v>
                      </c:pt>
                      <c:pt idx="97">
                        <c:v>3850</c:v>
                      </c:pt>
                      <c:pt idx="98">
                        <c:v>3910</c:v>
                      </c:pt>
                      <c:pt idx="99">
                        <c:v>3970</c:v>
                      </c:pt>
                      <c:pt idx="100">
                        <c:v>4030</c:v>
                      </c:pt>
                      <c:pt idx="101">
                        <c:v>4090</c:v>
                      </c:pt>
                      <c:pt idx="102">
                        <c:v>4150</c:v>
                      </c:pt>
                      <c:pt idx="103">
                        <c:v>4210</c:v>
                      </c:pt>
                      <c:pt idx="104">
                        <c:v>4270</c:v>
                      </c:pt>
                      <c:pt idx="105">
                        <c:v>4320</c:v>
                      </c:pt>
                      <c:pt idx="106">
                        <c:v>4320.5</c:v>
                      </c:pt>
                      <c:pt idx="107">
                        <c:v>4321</c:v>
                      </c:pt>
                      <c:pt idx="108">
                        <c:v>4321.5</c:v>
                      </c:pt>
                      <c:pt idx="109">
                        <c:v>4322</c:v>
                      </c:pt>
                      <c:pt idx="110">
                        <c:v>4322.5</c:v>
                      </c:pt>
                      <c:pt idx="111">
                        <c:v>4323</c:v>
                      </c:pt>
                      <c:pt idx="112">
                        <c:v>4323.5</c:v>
                      </c:pt>
                      <c:pt idx="113">
                        <c:v>4324</c:v>
                      </c:pt>
                      <c:pt idx="114">
                        <c:v>4324.5</c:v>
                      </c:pt>
                      <c:pt idx="115">
                        <c:v>4325</c:v>
                      </c:pt>
                      <c:pt idx="116">
                        <c:v>4326</c:v>
                      </c:pt>
                      <c:pt idx="117">
                        <c:v>4327</c:v>
                      </c:pt>
                      <c:pt idx="118">
                        <c:v>4328</c:v>
                      </c:pt>
                      <c:pt idx="119">
                        <c:v>4329</c:v>
                      </c:pt>
                      <c:pt idx="120">
                        <c:v>4330</c:v>
                      </c:pt>
                      <c:pt idx="121">
                        <c:v>4332</c:v>
                      </c:pt>
                      <c:pt idx="122">
                        <c:v>4334</c:v>
                      </c:pt>
                      <c:pt idx="123">
                        <c:v>4336</c:v>
                      </c:pt>
                      <c:pt idx="124">
                        <c:v>4338</c:v>
                      </c:pt>
                      <c:pt idx="125">
                        <c:v>4340</c:v>
                      </c:pt>
                      <c:pt idx="126">
                        <c:v>4345</c:v>
                      </c:pt>
                      <c:pt idx="127">
                        <c:v>4350</c:v>
                      </c:pt>
                      <c:pt idx="128">
                        <c:v>4355</c:v>
                      </c:pt>
                      <c:pt idx="129">
                        <c:v>4360</c:v>
                      </c:pt>
                      <c:pt idx="130">
                        <c:v>4365</c:v>
                      </c:pt>
                      <c:pt idx="131">
                        <c:v>4370</c:v>
                      </c:pt>
                      <c:pt idx="132">
                        <c:v>4375</c:v>
                      </c:pt>
                      <c:pt idx="133">
                        <c:v>4380</c:v>
                      </c:pt>
                      <c:pt idx="134">
                        <c:v>4390</c:v>
                      </c:pt>
                      <c:pt idx="135">
                        <c:v>4400</c:v>
                      </c:pt>
                      <c:pt idx="136">
                        <c:v>4410</c:v>
                      </c:pt>
                      <c:pt idx="137">
                        <c:v>4420</c:v>
                      </c:pt>
                      <c:pt idx="138">
                        <c:v>4450</c:v>
                      </c:pt>
                      <c:pt idx="139">
                        <c:v>4480</c:v>
                      </c:pt>
                      <c:pt idx="140">
                        <c:v>4510</c:v>
                      </c:pt>
                      <c:pt idx="141">
                        <c:v>4540</c:v>
                      </c:pt>
                      <c:pt idx="142">
                        <c:v>4570</c:v>
                      </c:pt>
                      <c:pt idx="143">
                        <c:v>4600</c:v>
                      </c:pt>
                      <c:pt idx="144">
                        <c:v>4630</c:v>
                      </c:pt>
                      <c:pt idx="145">
                        <c:v>4690</c:v>
                      </c:pt>
                      <c:pt idx="146">
                        <c:v>4750</c:v>
                      </c:pt>
                      <c:pt idx="147">
                        <c:v>4810</c:v>
                      </c:pt>
                      <c:pt idx="148">
                        <c:v>4870</c:v>
                      </c:pt>
                      <c:pt idx="149">
                        <c:v>4930</c:v>
                      </c:pt>
                      <c:pt idx="150">
                        <c:v>4990</c:v>
                      </c:pt>
                      <c:pt idx="151">
                        <c:v>5050</c:v>
                      </c:pt>
                      <c:pt idx="152">
                        <c:v>5110</c:v>
                      </c:pt>
                      <c:pt idx="153">
                        <c:v>5170</c:v>
                      </c:pt>
                      <c:pt idx="154">
                        <c:v>5230</c:v>
                      </c:pt>
                      <c:pt idx="155">
                        <c:v>5290</c:v>
                      </c:pt>
                      <c:pt idx="156">
                        <c:v>5350</c:v>
                      </c:pt>
                      <c:pt idx="157">
                        <c:v>5410</c:v>
                      </c:pt>
                      <c:pt idx="158">
                        <c:v>5470</c:v>
                      </c:pt>
                      <c:pt idx="159">
                        <c:v>5530</c:v>
                      </c:pt>
                      <c:pt idx="160">
                        <c:v>5590</c:v>
                      </c:pt>
                      <c:pt idx="161">
                        <c:v>5650</c:v>
                      </c:pt>
                      <c:pt idx="162">
                        <c:v>5710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'Pumped Well Data'!$I$6:$I$168</c15:sqref>
                        </c15:formulaRef>
                      </c:ext>
                    </c:extLst>
                    <c:numCache>
                      <c:formatCode>0.000</c:formatCode>
                      <c:ptCount val="163"/>
                      <c:pt idx="0">
                        <c:v>1.1700000000000017</c:v>
                      </c:pt>
                      <c:pt idx="1">
                        <c:v>1.1700000000000017</c:v>
                      </c:pt>
                      <c:pt idx="2">
                        <c:v>1.2199999999999989</c:v>
                      </c:pt>
                      <c:pt idx="3">
                        <c:v>1.2600000000000051</c:v>
                      </c:pt>
                      <c:pt idx="4">
                        <c:v>1.2600000000000051</c:v>
                      </c:pt>
                      <c:pt idx="5">
                        <c:v>1.1600000000000108</c:v>
                      </c:pt>
                      <c:pt idx="6">
                        <c:v>1.1700000000000017</c:v>
                      </c:pt>
                      <c:pt idx="7">
                        <c:v>1.25</c:v>
                      </c:pt>
                      <c:pt idx="8">
                        <c:v>1.3400000000000034</c:v>
                      </c:pt>
                      <c:pt idx="9">
                        <c:v>1.4100000000000108</c:v>
                      </c:pt>
                      <c:pt idx="10">
                        <c:v>1.4500000000000028</c:v>
                      </c:pt>
                      <c:pt idx="11">
                        <c:v>1.4500000000000028</c:v>
                      </c:pt>
                      <c:pt idx="12">
                        <c:v>1.480000000000004</c:v>
                      </c:pt>
                      <c:pt idx="13">
                        <c:v>1.5300000000000011</c:v>
                      </c:pt>
                      <c:pt idx="14">
                        <c:v>1.5700000000000074</c:v>
                      </c:pt>
                      <c:pt idx="15">
                        <c:v>1.6500000000000057</c:v>
                      </c:pt>
                      <c:pt idx="16">
                        <c:v>1.710000000000008</c:v>
                      </c:pt>
                      <c:pt idx="17">
                        <c:v>1.7800000000000011</c:v>
                      </c:pt>
                      <c:pt idx="18">
                        <c:v>1.8500000000000085</c:v>
                      </c:pt>
                      <c:pt idx="19">
                        <c:v>1.9200000000000017</c:v>
                      </c:pt>
                      <c:pt idx="20">
                        <c:v>2.0600000000000023</c:v>
                      </c:pt>
                      <c:pt idx="21">
                        <c:v>2.1899999999999977</c:v>
                      </c:pt>
                      <c:pt idx="22">
                        <c:v>2.3200000000000074</c:v>
                      </c:pt>
                      <c:pt idx="23">
                        <c:v>2.4200000000000017</c:v>
                      </c:pt>
                      <c:pt idx="24">
                        <c:v>2.5300000000000011</c:v>
                      </c:pt>
                      <c:pt idx="25">
                        <c:v>2.6400000000000006</c:v>
                      </c:pt>
                      <c:pt idx="26">
                        <c:v>2.7400000000000091</c:v>
                      </c:pt>
                      <c:pt idx="27">
                        <c:v>2.8400000000000034</c:v>
                      </c:pt>
                      <c:pt idx="28">
                        <c:v>3.0200000000000102</c:v>
                      </c:pt>
                      <c:pt idx="29">
                        <c:v>3.1800000000000068</c:v>
                      </c:pt>
                      <c:pt idx="30">
                        <c:v>3.3599999999999994</c:v>
                      </c:pt>
                      <c:pt idx="31">
                        <c:v>3.5100000000000051</c:v>
                      </c:pt>
                      <c:pt idx="32">
                        <c:v>3.960000000000008</c:v>
                      </c:pt>
                      <c:pt idx="33">
                        <c:v>4.3700000000000045</c:v>
                      </c:pt>
                      <c:pt idx="34">
                        <c:v>4.7400000000000091</c:v>
                      </c:pt>
                      <c:pt idx="35">
                        <c:v>5.0799999999999983</c:v>
                      </c:pt>
                      <c:pt idx="36">
                        <c:v>5.460000000000008</c:v>
                      </c:pt>
                      <c:pt idx="37">
                        <c:v>5.7900000000000063</c:v>
                      </c:pt>
                      <c:pt idx="38">
                        <c:v>6.1099999999999994</c:v>
                      </c:pt>
                      <c:pt idx="39">
                        <c:v>6.6899999999999977</c:v>
                      </c:pt>
                      <c:pt idx="40">
                        <c:v>7.2700000000000102</c:v>
                      </c:pt>
                      <c:pt idx="41">
                        <c:v>7.7900000000000063</c:v>
                      </c:pt>
                      <c:pt idx="42">
                        <c:v>8.2800000000000011</c:v>
                      </c:pt>
                      <c:pt idx="43">
                        <c:v>8.710000000000008</c:v>
                      </c:pt>
                      <c:pt idx="44">
                        <c:v>9.1600000000000108</c:v>
                      </c:pt>
                      <c:pt idx="45">
                        <c:v>9.6000000000000085</c:v>
                      </c:pt>
                      <c:pt idx="46">
                        <c:v>9.960000000000008</c:v>
                      </c:pt>
                      <c:pt idx="47">
                        <c:v>10.36</c:v>
                      </c:pt>
                      <c:pt idx="48">
                        <c:v>10.730000000000004</c:v>
                      </c:pt>
                      <c:pt idx="49">
                        <c:v>11.11</c:v>
                      </c:pt>
                      <c:pt idx="50">
                        <c:v>11.439999999999998</c:v>
                      </c:pt>
                      <c:pt idx="51">
                        <c:v>11.86</c:v>
                      </c:pt>
                      <c:pt idx="52">
                        <c:v>12.260000000000005</c:v>
                      </c:pt>
                      <c:pt idx="53">
                        <c:v>12.63000000000001</c:v>
                      </c:pt>
                      <c:pt idx="54">
                        <c:v>12.969999999999999</c:v>
                      </c:pt>
                      <c:pt idx="55">
                        <c:v>13.290000000000006</c:v>
                      </c:pt>
                      <c:pt idx="56">
                        <c:v>13.63000000000001</c:v>
                      </c:pt>
                      <c:pt idx="57">
                        <c:v>13.939999999999998</c:v>
                      </c:pt>
                      <c:pt idx="58">
                        <c:v>14.25</c:v>
                      </c:pt>
                      <c:pt idx="59">
                        <c:v>14.560000000000002</c:v>
                      </c:pt>
                      <c:pt idx="60">
                        <c:v>14.840000000000003</c:v>
                      </c:pt>
                      <c:pt idx="61">
                        <c:v>15.090000000000003</c:v>
                      </c:pt>
                      <c:pt idx="62">
                        <c:v>15.36</c:v>
                      </c:pt>
                      <c:pt idx="63">
                        <c:v>15.61</c:v>
                      </c:pt>
                      <c:pt idx="64">
                        <c:v>15.870000000000005</c:v>
                      </c:pt>
                      <c:pt idx="65">
                        <c:v>16.14</c:v>
                      </c:pt>
                      <c:pt idx="66">
                        <c:v>16.370000000000005</c:v>
                      </c:pt>
                      <c:pt idx="67">
                        <c:v>16.63000000000001</c:v>
                      </c:pt>
                      <c:pt idx="68">
                        <c:v>16.88000000000001</c:v>
                      </c:pt>
                      <c:pt idx="69">
                        <c:v>17.090000000000003</c:v>
                      </c:pt>
                      <c:pt idx="70">
                        <c:v>17.36</c:v>
                      </c:pt>
                      <c:pt idx="71">
                        <c:v>17.550000000000011</c:v>
                      </c:pt>
                      <c:pt idx="72">
                        <c:v>17.730000000000004</c:v>
                      </c:pt>
                      <c:pt idx="73">
                        <c:v>17.939999999999998</c:v>
                      </c:pt>
                      <c:pt idx="74">
                        <c:v>18.13000000000001</c:v>
                      </c:pt>
                      <c:pt idx="75">
                        <c:v>18.350000000000009</c:v>
                      </c:pt>
                      <c:pt idx="76">
                        <c:v>18.64</c:v>
                      </c:pt>
                      <c:pt idx="77">
                        <c:v>18.870000000000005</c:v>
                      </c:pt>
                      <c:pt idx="78">
                        <c:v>19.079999999999998</c:v>
                      </c:pt>
                      <c:pt idx="79">
                        <c:v>19.300000000000011</c:v>
                      </c:pt>
                      <c:pt idx="80">
                        <c:v>19.5</c:v>
                      </c:pt>
                      <c:pt idx="81">
                        <c:v>19.700000000000003</c:v>
                      </c:pt>
                      <c:pt idx="82">
                        <c:v>19.950000000000003</c:v>
                      </c:pt>
                      <c:pt idx="83">
                        <c:v>20.050000000000011</c:v>
                      </c:pt>
                      <c:pt idx="84">
                        <c:v>20.230000000000004</c:v>
                      </c:pt>
                      <c:pt idx="85">
                        <c:v>20.400000000000006</c:v>
                      </c:pt>
                      <c:pt idx="86">
                        <c:v>20.560000000000002</c:v>
                      </c:pt>
                      <c:pt idx="87">
                        <c:v>20.700000000000003</c:v>
                      </c:pt>
                      <c:pt idx="88">
                        <c:v>20.850000000000009</c:v>
                      </c:pt>
                      <c:pt idx="89">
                        <c:v>21.010000000000005</c:v>
                      </c:pt>
                      <c:pt idx="90">
                        <c:v>21.180000000000007</c:v>
                      </c:pt>
                      <c:pt idx="91">
                        <c:v>21.340000000000003</c:v>
                      </c:pt>
                      <c:pt idx="92">
                        <c:v>21.5</c:v>
                      </c:pt>
                      <c:pt idx="93">
                        <c:v>21.680000000000007</c:v>
                      </c:pt>
                      <c:pt idx="94">
                        <c:v>21.840000000000003</c:v>
                      </c:pt>
                      <c:pt idx="95">
                        <c:v>21.990000000000009</c:v>
                      </c:pt>
                      <c:pt idx="96">
                        <c:v>22.13000000000001</c:v>
                      </c:pt>
                      <c:pt idx="97">
                        <c:v>22.260000000000005</c:v>
                      </c:pt>
                      <c:pt idx="98">
                        <c:v>22.400000000000006</c:v>
                      </c:pt>
                      <c:pt idx="99">
                        <c:v>22.52000000000001</c:v>
                      </c:pt>
                      <c:pt idx="100">
                        <c:v>22.67</c:v>
                      </c:pt>
                      <c:pt idx="101">
                        <c:v>22.810000000000002</c:v>
                      </c:pt>
                      <c:pt idx="102">
                        <c:v>22.939999999999998</c:v>
                      </c:pt>
                      <c:pt idx="103">
                        <c:v>23.08</c:v>
                      </c:pt>
                      <c:pt idx="104">
                        <c:v>23.210000000000008</c:v>
                      </c:pt>
                      <c:pt idx="105">
                        <c:v>23.320000000000007</c:v>
                      </c:pt>
                      <c:pt idx="106">
                        <c:v>22.61</c:v>
                      </c:pt>
                      <c:pt idx="107">
                        <c:v>22.58</c:v>
                      </c:pt>
                      <c:pt idx="108">
                        <c:v>22.560000000000002</c:v>
                      </c:pt>
                      <c:pt idx="109">
                        <c:v>22.53</c:v>
                      </c:pt>
                      <c:pt idx="110">
                        <c:v>22.5</c:v>
                      </c:pt>
                      <c:pt idx="111">
                        <c:v>22.480000000000004</c:v>
                      </c:pt>
                      <c:pt idx="112">
                        <c:v>22.460000000000008</c:v>
                      </c:pt>
                      <c:pt idx="113">
                        <c:v>22.439999999999998</c:v>
                      </c:pt>
                      <c:pt idx="114">
                        <c:v>22.42</c:v>
                      </c:pt>
                      <c:pt idx="115">
                        <c:v>22.400000000000006</c:v>
                      </c:pt>
                      <c:pt idx="116">
                        <c:v>22.370000000000005</c:v>
                      </c:pt>
                      <c:pt idx="117">
                        <c:v>22.33</c:v>
                      </c:pt>
                      <c:pt idx="118">
                        <c:v>22.300000000000011</c:v>
                      </c:pt>
                      <c:pt idx="119">
                        <c:v>22.27000000000001</c:v>
                      </c:pt>
                      <c:pt idx="120">
                        <c:v>22.240000000000009</c:v>
                      </c:pt>
                      <c:pt idx="121">
                        <c:v>22.180000000000007</c:v>
                      </c:pt>
                      <c:pt idx="122">
                        <c:v>22.13000000000001</c:v>
                      </c:pt>
                      <c:pt idx="123">
                        <c:v>22.070000000000007</c:v>
                      </c:pt>
                      <c:pt idx="124">
                        <c:v>22.02000000000001</c:v>
                      </c:pt>
                      <c:pt idx="125">
                        <c:v>21.97</c:v>
                      </c:pt>
                      <c:pt idx="126">
                        <c:v>21.850000000000009</c:v>
                      </c:pt>
                      <c:pt idx="127">
                        <c:v>21.730000000000004</c:v>
                      </c:pt>
                      <c:pt idx="128">
                        <c:v>21.620000000000005</c:v>
                      </c:pt>
                      <c:pt idx="129">
                        <c:v>21.52000000000001</c:v>
                      </c:pt>
                      <c:pt idx="130">
                        <c:v>21.42</c:v>
                      </c:pt>
                      <c:pt idx="131">
                        <c:v>21.33</c:v>
                      </c:pt>
                      <c:pt idx="132">
                        <c:v>21.230000000000004</c:v>
                      </c:pt>
                      <c:pt idx="133">
                        <c:v>21.14</c:v>
                      </c:pt>
                      <c:pt idx="134">
                        <c:v>20.990000000000009</c:v>
                      </c:pt>
                      <c:pt idx="135">
                        <c:v>20.790000000000006</c:v>
                      </c:pt>
                      <c:pt idx="136">
                        <c:v>20.64</c:v>
                      </c:pt>
                      <c:pt idx="137">
                        <c:v>20.480000000000004</c:v>
                      </c:pt>
                      <c:pt idx="138">
                        <c:v>20.060000000000002</c:v>
                      </c:pt>
                      <c:pt idx="139">
                        <c:v>19.419999237060551</c:v>
                      </c:pt>
                      <c:pt idx="140">
                        <c:v>18.820000762939458</c:v>
                      </c:pt>
                      <c:pt idx="141">
                        <c:v>18.220000381469731</c:v>
                      </c:pt>
                      <c:pt idx="142">
                        <c:v>17.720000381469731</c:v>
                      </c:pt>
                      <c:pt idx="143">
                        <c:v>17.220000381469731</c:v>
                      </c:pt>
                      <c:pt idx="144">
                        <c:v>16.720000381469731</c:v>
                      </c:pt>
                      <c:pt idx="145">
                        <c:v>15.919999237060551</c:v>
                      </c:pt>
                      <c:pt idx="146">
                        <c:v>15.019999618530278</c:v>
                      </c:pt>
                      <c:pt idx="147">
                        <c:v>14.419999237060551</c:v>
                      </c:pt>
                      <c:pt idx="148">
                        <c:v>13.720000381469731</c:v>
                      </c:pt>
                      <c:pt idx="149">
                        <c:v>13.120000000000005</c:v>
                      </c:pt>
                      <c:pt idx="150">
                        <c:v>12.519999618530278</c:v>
                      </c:pt>
                      <c:pt idx="151">
                        <c:v>11.919999237060551</c:v>
                      </c:pt>
                      <c:pt idx="152">
                        <c:v>11.320000762939458</c:v>
                      </c:pt>
                      <c:pt idx="153">
                        <c:v>10.719998474121098</c:v>
                      </c:pt>
                      <c:pt idx="154">
                        <c:v>10.219998474121098</c:v>
                      </c:pt>
                      <c:pt idx="155">
                        <c:v>9.6200000000000045</c:v>
                      </c:pt>
                      <c:pt idx="156">
                        <c:v>9.1200000000000045</c:v>
                      </c:pt>
                      <c:pt idx="157">
                        <c:v>8.6200000000000045</c:v>
                      </c:pt>
                      <c:pt idx="158">
                        <c:v>8.2199984741210983</c:v>
                      </c:pt>
                      <c:pt idx="159">
                        <c:v>7.7199984741210983</c:v>
                      </c:pt>
                      <c:pt idx="160">
                        <c:v>7.2199984741210983</c:v>
                      </c:pt>
                      <c:pt idx="161">
                        <c:v>6.8200007629394577</c:v>
                      </c:pt>
                      <c:pt idx="162">
                        <c:v>6.4199992370605514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97F3-4136-8330-DE67E572D845}"/>
                  </c:ext>
                </c:extLst>
              </c15:ser>
            </c15:filteredScatterSeries>
          </c:ext>
        </c:extLst>
      </c:scatterChart>
      <c:valAx>
        <c:axId val="1782636592"/>
        <c:scaling>
          <c:logBase val="10"/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 b="0" i="0" u="none" strike="noStrike" kern="1200" baseline="0">
                    <a:solidFill>
                      <a:sysClr val="windowText" lastClr="000000"/>
                    </a:solidFill>
                  </a:rPr>
                  <a:t>Time (min)</a:t>
                </a:r>
              </a:p>
            </c:rich>
          </c:tx>
          <c:layout>
            <c:manualLayout>
              <c:xMode val="edge"/>
              <c:yMode val="edge"/>
              <c:x val="0.54206254374589091"/>
              <c:y val="0.85993163996819488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out"/>
        <c:minorTickMark val="none"/>
        <c:tickLblPos val="high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9949360"/>
        <c:crosses val="autoZero"/>
        <c:crossBetween val="midCat"/>
      </c:valAx>
      <c:valAx>
        <c:axId val="1839949360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>
                    <a:solidFill>
                      <a:sysClr val="windowText" lastClr="000000"/>
                    </a:solidFill>
                  </a:rPr>
                  <a:t>Drawdown (m)</a:t>
                </a:r>
              </a:p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CA"/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636592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32865704375890498"/>
          <c:y val="0.70231497333027892"/>
          <c:w val="0.24053109614119905"/>
          <c:h val="0.1084220686975631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/>
  </c:chart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ysClr val="windowText" lastClr="000000"/>
                </a:solidFill>
              </a:rPr>
              <a:t>Van der Kamp Method: </a:t>
            </a:r>
            <a:r>
              <a:rPr lang="en-US" sz="1400" b="0" i="0" u="none" strike="noStrike" kern="1200" spc="0" baseline="0">
                <a:solidFill>
                  <a:sysClr val="windowText" lastClr="000000"/>
                </a:solidFill>
              </a:rPr>
              <a:t>WTN 88224, 2017-10-04</a:t>
            </a:r>
            <a:endParaRPr lang="en-US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0.27643343913993224"/>
          <c:y val="7.658978993460095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7051603941827806"/>
          <c:y val="0.16835188704860166"/>
          <c:w val="0.78472462817147859"/>
          <c:h val="0.65049394867308252"/>
        </c:manualLayout>
      </c:layout>
      <c:scatterChart>
        <c:scatterStyle val="lineMarker"/>
        <c:varyColors val="0"/>
        <c:ser>
          <c:idx val="0"/>
          <c:order val="0"/>
          <c:tx>
            <c:v>Extended Drawdown</c:v>
          </c:tx>
          <c:spPr>
            <a:ln w="1270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4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'Pumped Well Data'!$A$112:$A$211</c:f>
              <c:numCache>
                <c:formatCode>General</c:formatCode>
                <c:ptCount val="100"/>
                <c:pt idx="0">
                  <c:v>4320.5</c:v>
                </c:pt>
                <c:pt idx="1">
                  <c:v>4321</c:v>
                </c:pt>
                <c:pt idx="2">
                  <c:v>4321.5</c:v>
                </c:pt>
                <c:pt idx="3">
                  <c:v>4322</c:v>
                </c:pt>
                <c:pt idx="4">
                  <c:v>4322.5</c:v>
                </c:pt>
                <c:pt idx="5">
                  <c:v>4323</c:v>
                </c:pt>
                <c:pt idx="6">
                  <c:v>4323.5</c:v>
                </c:pt>
                <c:pt idx="7">
                  <c:v>4324</c:v>
                </c:pt>
                <c:pt idx="8">
                  <c:v>4324.5</c:v>
                </c:pt>
                <c:pt idx="9">
                  <c:v>4325</c:v>
                </c:pt>
                <c:pt idx="10">
                  <c:v>4326</c:v>
                </c:pt>
                <c:pt idx="11">
                  <c:v>4327</c:v>
                </c:pt>
                <c:pt idx="12">
                  <c:v>4328</c:v>
                </c:pt>
                <c:pt idx="13">
                  <c:v>4329</c:v>
                </c:pt>
                <c:pt idx="14">
                  <c:v>4330</c:v>
                </c:pt>
                <c:pt idx="15">
                  <c:v>4332</c:v>
                </c:pt>
                <c:pt idx="16">
                  <c:v>4334</c:v>
                </c:pt>
                <c:pt idx="17">
                  <c:v>4336</c:v>
                </c:pt>
                <c:pt idx="18">
                  <c:v>4338</c:v>
                </c:pt>
                <c:pt idx="19">
                  <c:v>4340</c:v>
                </c:pt>
                <c:pt idx="20">
                  <c:v>4345</c:v>
                </c:pt>
                <c:pt idx="21">
                  <c:v>4350</c:v>
                </c:pt>
                <c:pt idx="22">
                  <c:v>4355</c:v>
                </c:pt>
                <c:pt idx="23">
                  <c:v>4360</c:v>
                </c:pt>
                <c:pt idx="24">
                  <c:v>4365</c:v>
                </c:pt>
                <c:pt idx="25">
                  <c:v>4370</c:v>
                </c:pt>
                <c:pt idx="26">
                  <c:v>4375</c:v>
                </c:pt>
                <c:pt idx="27">
                  <c:v>4380</c:v>
                </c:pt>
                <c:pt idx="28">
                  <c:v>4390</c:v>
                </c:pt>
                <c:pt idx="29">
                  <c:v>4400</c:v>
                </c:pt>
                <c:pt idx="30">
                  <c:v>4410</c:v>
                </c:pt>
                <c:pt idx="31">
                  <c:v>4420</c:v>
                </c:pt>
                <c:pt idx="32">
                  <c:v>4450</c:v>
                </c:pt>
                <c:pt idx="33">
                  <c:v>4480</c:v>
                </c:pt>
                <c:pt idx="34">
                  <c:v>4510</c:v>
                </c:pt>
                <c:pt idx="35">
                  <c:v>4540</c:v>
                </c:pt>
                <c:pt idx="36">
                  <c:v>4570</c:v>
                </c:pt>
                <c:pt idx="37">
                  <c:v>4600</c:v>
                </c:pt>
                <c:pt idx="38">
                  <c:v>4630</c:v>
                </c:pt>
                <c:pt idx="39">
                  <c:v>4690</c:v>
                </c:pt>
                <c:pt idx="40">
                  <c:v>4750</c:v>
                </c:pt>
                <c:pt idx="41">
                  <c:v>4810</c:v>
                </c:pt>
                <c:pt idx="42">
                  <c:v>4870</c:v>
                </c:pt>
                <c:pt idx="43">
                  <c:v>4930</c:v>
                </c:pt>
                <c:pt idx="44">
                  <c:v>4990</c:v>
                </c:pt>
                <c:pt idx="45">
                  <c:v>5050</c:v>
                </c:pt>
                <c:pt idx="46">
                  <c:v>5110</c:v>
                </c:pt>
                <c:pt idx="47">
                  <c:v>5170</c:v>
                </c:pt>
                <c:pt idx="48">
                  <c:v>5230</c:v>
                </c:pt>
                <c:pt idx="49">
                  <c:v>5290</c:v>
                </c:pt>
                <c:pt idx="50">
                  <c:v>5350</c:v>
                </c:pt>
                <c:pt idx="51">
                  <c:v>5410</c:v>
                </c:pt>
                <c:pt idx="52">
                  <c:v>5470</c:v>
                </c:pt>
                <c:pt idx="53">
                  <c:v>5530</c:v>
                </c:pt>
                <c:pt idx="54">
                  <c:v>5590</c:v>
                </c:pt>
                <c:pt idx="55">
                  <c:v>5650</c:v>
                </c:pt>
                <c:pt idx="56">
                  <c:v>5710</c:v>
                </c:pt>
                <c:pt idx="57">
                  <c:v>5770</c:v>
                </c:pt>
                <c:pt idx="58">
                  <c:v>5830</c:v>
                </c:pt>
                <c:pt idx="59">
                  <c:v>5890</c:v>
                </c:pt>
                <c:pt idx="60">
                  <c:v>5950</c:v>
                </c:pt>
                <c:pt idx="61">
                  <c:v>6010</c:v>
                </c:pt>
                <c:pt idx="62">
                  <c:v>6070</c:v>
                </c:pt>
                <c:pt idx="63">
                  <c:v>6130</c:v>
                </c:pt>
                <c:pt idx="64">
                  <c:v>6190</c:v>
                </c:pt>
                <c:pt idx="65">
                  <c:v>6250</c:v>
                </c:pt>
                <c:pt idx="66">
                  <c:v>6310</c:v>
                </c:pt>
                <c:pt idx="67">
                  <c:v>6370</c:v>
                </c:pt>
                <c:pt idx="68">
                  <c:v>6430</c:v>
                </c:pt>
                <c:pt idx="69">
                  <c:v>6490</c:v>
                </c:pt>
                <c:pt idx="70">
                  <c:v>6550</c:v>
                </c:pt>
                <c:pt idx="71">
                  <c:v>6610</c:v>
                </c:pt>
                <c:pt idx="72">
                  <c:v>6670</c:v>
                </c:pt>
                <c:pt idx="73">
                  <c:v>6730</c:v>
                </c:pt>
                <c:pt idx="74">
                  <c:v>6790</c:v>
                </c:pt>
                <c:pt idx="75">
                  <c:v>6850</c:v>
                </c:pt>
                <c:pt idx="76">
                  <c:v>6910</c:v>
                </c:pt>
                <c:pt idx="77">
                  <c:v>6970</c:v>
                </c:pt>
                <c:pt idx="78">
                  <c:v>7030</c:v>
                </c:pt>
                <c:pt idx="79">
                  <c:v>7090</c:v>
                </c:pt>
                <c:pt idx="80">
                  <c:v>7150</c:v>
                </c:pt>
                <c:pt idx="81">
                  <c:v>7210</c:v>
                </c:pt>
                <c:pt idx="82">
                  <c:v>7270</c:v>
                </c:pt>
                <c:pt idx="83">
                  <c:v>7330</c:v>
                </c:pt>
                <c:pt idx="84">
                  <c:v>7390</c:v>
                </c:pt>
                <c:pt idx="85">
                  <c:v>7450</c:v>
                </c:pt>
                <c:pt idx="86">
                  <c:v>7510</c:v>
                </c:pt>
                <c:pt idx="87">
                  <c:v>7570</c:v>
                </c:pt>
                <c:pt idx="88">
                  <c:v>7630</c:v>
                </c:pt>
                <c:pt idx="89">
                  <c:v>7690</c:v>
                </c:pt>
                <c:pt idx="90">
                  <c:v>7750</c:v>
                </c:pt>
                <c:pt idx="91">
                  <c:v>7810</c:v>
                </c:pt>
                <c:pt idx="92">
                  <c:v>7870</c:v>
                </c:pt>
                <c:pt idx="93">
                  <c:v>7930</c:v>
                </c:pt>
                <c:pt idx="94">
                  <c:v>7990</c:v>
                </c:pt>
                <c:pt idx="95">
                  <c:v>8050</c:v>
                </c:pt>
                <c:pt idx="96">
                  <c:v>8110</c:v>
                </c:pt>
                <c:pt idx="97">
                  <c:v>8170</c:v>
                </c:pt>
                <c:pt idx="98">
                  <c:v>8230</c:v>
                </c:pt>
                <c:pt idx="99">
                  <c:v>8290</c:v>
                </c:pt>
              </c:numCache>
            </c:numRef>
          </c:xVal>
          <c:yVal>
            <c:numRef>
              <c:f>'Pumped Well Data'!$J$112:$J$211</c:f>
              <c:numCache>
                <c:formatCode>0.000</c:formatCode>
                <c:ptCount val="100"/>
                <c:pt idx="0">
                  <c:v>23.78</c:v>
                </c:pt>
                <c:pt idx="1">
                  <c:v>23.75</c:v>
                </c:pt>
                <c:pt idx="2">
                  <c:v>23.78</c:v>
                </c:pt>
                <c:pt idx="3">
                  <c:v>23.790000000000006</c:v>
                </c:pt>
                <c:pt idx="4">
                  <c:v>23.760000000000005</c:v>
                </c:pt>
                <c:pt idx="5">
                  <c:v>23.640000000000015</c:v>
                </c:pt>
                <c:pt idx="6">
                  <c:v>23.63000000000001</c:v>
                </c:pt>
                <c:pt idx="7">
                  <c:v>23.689999999999998</c:v>
                </c:pt>
                <c:pt idx="8">
                  <c:v>23.760000000000005</c:v>
                </c:pt>
                <c:pt idx="9">
                  <c:v>23.810000000000016</c:v>
                </c:pt>
                <c:pt idx="10">
                  <c:v>23.820000000000007</c:v>
                </c:pt>
                <c:pt idx="11">
                  <c:v>23.78</c:v>
                </c:pt>
                <c:pt idx="12">
                  <c:v>23.780000000000015</c:v>
                </c:pt>
                <c:pt idx="13">
                  <c:v>23.800000000000011</c:v>
                </c:pt>
                <c:pt idx="14">
                  <c:v>23.810000000000016</c:v>
                </c:pt>
                <c:pt idx="15">
                  <c:v>23.830000000000013</c:v>
                </c:pt>
                <c:pt idx="16">
                  <c:v>23.840000000000018</c:v>
                </c:pt>
                <c:pt idx="17">
                  <c:v>23.850000000000009</c:v>
                </c:pt>
                <c:pt idx="18">
                  <c:v>23.870000000000019</c:v>
                </c:pt>
                <c:pt idx="19">
                  <c:v>23.89</c:v>
                </c:pt>
                <c:pt idx="20">
                  <c:v>23.910000000000011</c:v>
                </c:pt>
                <c:pt idx="21">
                  <c:v>23.92</c:v>
                </c:pt>
                <c:pt idx="22">
                  <c:v>23.940000000000012</c:v>
                </c:pt>
                <c:pt idx="23">
                  <c:v>23.940000000000012</c:v>
                </c:pt>
                <c:pt idx="24">
                  <c:v>23.950000000000003</c:v>
                </c:pt>
                <c:pt idx="25">
                  <c:v>23.97</c:v>
                </c:pt>
                <c:pt idx="26">
                  <c:v>23.970000000000013</c:v>
                </c:pt>
                <c:pt idx="27">
                  <c:v>23.980000000000004</c:v>
                </c:pt>
                <c:pt idx="28">
                  <c:v>24.010000000000019</c:v>
                </c:pt>
                <c:pt idx="29">
                  <c:v>23.970000000000013</c:v>
                </c:pt>
                <c:pt idx="30">
                  <c:v>24</c:v>
                </c:pt>
                <c:pt idx="31">
                  <c:v>23.990000000000009</c:v>
                </c:pt>
                <c:pt idx="32">
                  <c:v>24.02000000000001</c:v>
                </c:pt>
                <c:pt idx="33">
                  <c:v>23.789999237060556</c:v>
                </c:pt>
                <c:pt idx="34">
                  <c:v>23.560000762939467</c:v>
                </c:pt>
                <c:pt idx="35">
                  <c:v>23.300000381469729</c:v>
                </c:pt>
                <c:pt idx="36">
                  <c:v>23.180000381469739</c:v>
                </c:pt>
                <c:pt idx="37">
                  <c:v>23.010000381469737</c:v>
                </c:pt>
                <c:pt idx="38">
                  <c:v>22.830000381469731</c:v>
                </c:pt>
                <c:pt idx="39">
                  <c:v>22.609999237060549</c:v>
                </c:pt>
                <c:pt idx="40">
                  <c:v>22.289999618530288</c:v>
                </c:pt>
                <c:pt idx="41">
                  <c:v>22.209999237060558</c:v>
                </c:pt>
                <c:pt idx="42">
                  <c:v>22.000000381469732</c:v>
                </c:pt>
                <c:pt idx="43">
                  <c:v>21.830000000000013</c:v>
                </c:pt>
                <c:pt idx="44">
                  <c:v>21.679999618530289</c:v>
                </c:pt>
                <c:pt idx="45">
                  <c:v>21.51999923706056</c:v>
                </c:pt>
                <c:pt idx="46">
                  <c:v>21.280000762939466</c:v>
                </c:pt>
                <c:pt idx="47">
                  <c:v>21.079998474121098</c:v>
                </c:pt>
                <c:pt idx="48">
                  <c:v>20.949998474121102</c:v>
                </c:pt>
                <c:pt idx="49">
                  <c:v>20.730000000000004</c:v>
                </c:pt>
                <c:pt idx="50">
                  <c:v>20.560000000000002</c:v>
                </c:pt>
                <c:pt idx="51">
                  <c:v>20.480000000000004</c:v>
                </c:pt>
                <c:pt idx="52">
                  <c:v>20.479998474121103</c:v>
                </c:pt>
                <c:pt idx="53">
                  <c:v>20.349998474121108</c:v>
                </c:pt>
                <c:pt idx="54">
                  <c:v>20.189998474121097</c:v>
                </c:pt>
                <c:pt idx="55">
                  <c:v>20.110000762939464</c:v>
                </c:pt>
                <c:pt idx="56">
                  <c:v>20.049999237060561</c:v>
                </c:pt>
                <c:pt idx="57">
                  <c:v>19.659998474121096</c:v>
                </c:pt>
                <c:pt idx="58">
                  <c:v>19.469998474121098</c:v>
                </c:pt>
                <c:pt idx="59">
                  <c:v>19.38000076293946</c:v>
                </c:pt>
                <c:pt idx="60">
                  <c:v>19.160000762939461</c:v>
                </c:pt>
                <c:pt idx="61">
                  <c:v>19.009999237060555</c:v>
                </c:pt>
                <c:pt idx="62">
                  <c:v>18.88000152587891</c:v>
                </c:pt>
                <c:pt idx="63">
                  <c:v>18.730000000000004</c:v>
                </c:pt>
                <c:pt idx="64">
                  <c:v>18.589998474121103</c:v>
                </c:pt>
                <c:pt idx="65">
                  <c:v>18.460000762939458</c:v>
                </c:pt>
                <c:pt idx="66">
                  <c:v>18.390001525878915</c:v>
                </c:pt>
                <c:pt idx="67">
                  <c:v>18.250000000000014</c:v>
                </c:pt>
                <c:pt idx="68">
                  <c:v>18.099998474121108</c:v>
                </c:pt>
                <c:pt idx="69">
                  <c:v>18.009999237060555</c:v>
                </c:pt>
                <c:pt idx="70">
                  <c:v>17.980000000000004</c:v>
                </c:pt>
                <c:pt idx="71">
                  <c:v>17.76999847412111</c:v>
                </c:pt>
                <c:pt idx="72">
                  <c:v>17.649999237060555</c:v>
                </c:pt>
                <c:pt idx="73">
                  <c:v>17.659998474121096</c:v>
                </c:pt>
                <c:pt idx="74">
                  <c:v>17.450000762939467</c:v>
                </c:pt>
                <c:pt idx="75">
                  <c:v>17.370001525878919</c:v>
                </c:pt>
                <c:pt idx="76">
                  <c:v>17.359998474121099</c:v>
                </c:pt>
                <c:pt idx="77">
                  <c:v>17.390001525878915</c:v>
                </c:pt>
                <c:pt idx="78">
                  <c:v>17.299998474121097</c:v>
                </c:pt>
                <c:pt idx="79">
                  <c:v>17.219999237060563</c:v>
                </c:pt>
                <c:pt idx="80">
                  <c:v>17.120000000000005</c:v>
                </c:pt>
                <c:pt idx="81">
                  <c:v>17.119999237060554</c:v>
                </c:pt>
                <c:pt idx="82">
                  <c:v>17.070000000000007</c:v>
                </c:pt>
                <c:pt idx="83">
                  <c:v>16.969999237060563</c:v>
                </c:pt>
                <c:pt idx="84">
                  <c:v>16.949998474121102</c:v>
                </c:pt>
                <c:pt idx="85">
                  <c:v>16.819999237060557</c:v>
                </c:pt>
                <c:pt idx="86">
                  <c:v>16.779998474121101</c:v>
                </c:pt>
                <c:pt idx="87">
                  <c:v>16.619999237060554</c:v>
                </c:pt>
                <c:pt idx="88">
                  <c:v>16.569998474121107</c:v>
                </c:pt>
                <c:pt idx="89">
                  <c:v>16.429999237060557</c:v>
                </c:pt>
                <c:pt idx="90">
                  <c:v>16.399998474121105</c:v>
                </c:pt>
                <c:pt idx="91">
                  <c:v>16.360001525878914</c:v>
                </c:pt>
                <c:pt idx="92">
                  <c:v>16.320000762939458</c:v>
                </c:pt>
                <c:pt idx="93">
                  <c:v>16.300000000000011</c:v>
                </c:pt>
                <c:pt idx="94">
                  <c:v>16.259999237060555</c:v>
                </c:pt>
                <c:pt idx="95">
                  <c:v>16.209998474121107</c:v>
                </c:pt>
                <c:pt idx="96">
                  <c:v>16.250000000000014</c:v>
                </c:pt>
                <c:pt idx="97">
                  <c:v>16.179999237060557</c:v>
                </c:pt>
                <c:pt idx="98">
                  <c:v>16.119998474121104</c:v>
                </c:pt>
                <c:pt idx="99">
                  <c:v>16.040001525878921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DE3-428A-AB05-D3685151CE9C}"/>
            </c:ext>
          </c:extLst>
        </c:ser>
        <c:ser>
          <c:idx val="1"/>
          <c:order val="1"/>
          <c:tx>
            <c:v>Drawdown</c:v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4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'Pumped Well Data'!$A$5:$A$211</c:f>
              <c:numCache>
                <c:formatCode>General</c:formatCode>
                <c:ptCount val="207"/>
                <c:pt idx="0">
                  <c:v>0</c:v>
                </c:pt>
                <c:pt idx="1">
                  <c:v>0.5</c:v>
                </c:pt>
                <c:pt idx="2">
                  <c:v>1</c:v>
                </c:pt>
                <c:pt idx="3">
                  <c:v>1.5</c:v>
                </c:pt>
                <c:pt idx="4">
                  <c:v>2</c:v>
                </c:pt>
                <c:pt idx="5">
                  <c:v>2.5</c:v>
                </c:pt>
                <c:pt idx="6">
                  <c:v>3</c:v>
                </c:pt>
                <c:pt idx="7">
                  <c:v>3.5</c:v>
                </c:pt>
                <c:pt idx="8">
                  <c:v>4</c:v>
                </c:pt>
                <c:pt idx="9">
                  <c:v>4.5</c:v>
                </c:pt>
                <c:pt idx="10">
                  <c:v>5</c:v>
                </c:pt>
                <c:pt idx="11">
                  <c:v>6</c:v>
                </c:pt>
                <c:pt idx="12">
                  <c:v>7</c:v>
                </c:pt>
                <c:pt idx="13">
                  <c:v>8</c:v>
                </c:pt>
                <c:pt idx="14">
                  <c:v>9</c:v>
                </c:pt>
                <c:pt idx="15">
                  <c:v>10</c:v>
                </c:pt>
                <c:pt idx="16">
                  <c:v>12</c:v>
                </c:pt>
                <c:pt idx="17">
                  <c:v>14</c:v>
                </c:pt>
                <c:pt idx="18">
                  <c:v>16</c:v>
                </c:pt>
                <c:pt idx="19">
                  <c:v>18</c:v>
                </c:pt>
                <c:pt idx="20">
                  <c:v>20</c:v>
                </c:pt>
                <c:pt idx="21">
                  <c:v>25</c:v>
                </c:pt>
                <c:pt idx="22">
                  <c:v>30</c:v>
                </c:pt>
                <c:pt idx="23">
                  <c:v>35</c:v>
                </c:pt>
                <c:pt idx="24">
                  <c:v>40</c:v>
                </c:pt>
                <c:pt idx="25">
                  <c:v>45</c:v>
                </c:pt>
                <c:pt idx="26">
                  <c:v>50</c:v>
                </c:pt>
                <c:pt idx="27">
                  <c:v>55</c:v>
                </c:pt>
                <c:pt idx="28">
                  <c:v>60</c:v>
                </c:pt>
                <c:pt idx="29">
                  <c:v>70</c:v>
                </c:pt>
                <c:pt idx="30">
                  <c:v>80</c:v>
                </c:pt>
                <c:pt idx="31">
                  <c:v>90</c:v>
                </c:pt>
                <c:pt idx="32">
                  <c:v>100</c:v>
                </c:pt>
                <c:pt idx="33">
                  <c:v>130</c:v>
                </c:pt>
                <c:pt idx="34">
                  <c:v>160</c:v>
                </c:pt>
                <c:pt idx="35">
                  <c:v>190</c:v>
                </c:pt>
                <c:pt idx="36">
                  <c:v>220</c:v>
                </c:pt>
                <c:pt idx="37">
                  <c:v>250</c:v>
                </c:pt>
                <c:pt idx="38">
                  <c:v>280</c:v>
                </c:pt>
                <c:pt idx="39">
                  <c:v>310</c:v>
                </c:pt>
                <c:pt idx="40">
                  <c:v>370</c:v>
                </c:pt>
                <c:pt idx="41">
                  <c:v>430</c:v>
                </c:pt>
                <c:pt idx="42">
                  <c:v>490</c:v>
                </c:pt>
                <c:pt idx="43">
                  <c:v>550</c:v>
                </c:pt>
                <c:pt idx="44">
                  <c:v>610</c:v>
                </c:pt>
                <c:pt idx="45">
                  <c:v>670</c:v>
                </c:pt>
                <c:pt idx="46">
                  <c:v>730</c:v>
                </c:pt>
                <c:pt idx="47">
                  <c:v>790</c:v>
                </c:pt>
                <c:pt idx="48">
                  <c:v>850</c:v>
                </c:pt>
                <c:pt idx="49">
                  <c:v>910</c:v>
                </c:pt>
                <c:pt idx="50">
                  <c:v>970</c:v>
                </c:pt>
                <c:pt idx="51">
                  <c:v>1030</c:v>
                </c:pt>
                <c:pt idx="52">
                  <c:v>1090</c:v>
                </c:pt>
                <c:pt idx="53">
                  <c:v>1150</c:v>
                </c:pt>
                <c:pt idx="54">
                  <c:v>1210</c:v>
                </c:pt>
                <c:pt idx="55">
                  <c:v>1270</c:v>
                </c:pt>
                <c:pt idx="56">
                  <c:v>1330</c:v>
                </c:pt>
                <c:pt idx="57">
                  <c:v>1390</c:v>
                </c:pt>
                <c:pt idx="58">
                  <c:v>1450</c:v>
                </c:pt>
                <c:pt idx="59">
                  <c:v>1510</c:v>
                </c:pt>
                <c:pt idx="60">
                  <c:v>1570</c:v>
                </c:pt>
                <c:pt idx="61">
                  <c:v>1630</c:v>
                </c:pt>
                <c:pt idx="62">
                  <c:v>1690</c:v>
                </c:pt>
                <c:pt idx="63">
                  <c:v>1750</c:v>
                </c:pt>
                <c:pt idx="64">
                  <c:v>1810</c:v>
                </c:pt>
                <c:pt idx="65">
                  <c:v>1870</c:v>
                </c:pt>
                <c:pt idx="66">
                  <c:v>1930</c:v>
                </c:pt>
                <c:pt idx="67">
                  <c:v>1990</c:v>
                </c:pt>
                <c:pt idx="68">
                  <c:v>2050</c:v>
                </c:pt>
                <c:pt idx="69">
                  <c:v>2110</c:v>
                </c:pt>
                <c:pt idx="70">
                  <c:v>2170</c:v>
                </c:pt>
                <c:pt idx="71">
                  <c:v>2230</c:v>
                </c:pt>
                <c:pt idx="72">
                  <c:v>2290</c:v>
                </c:pt>
                <c:pt idx="73">
                  <c:v>2350</c:v>
                </c:pt>
                <c:pt idx="74">
                  <c:v>2410</c:v>
                </c:pt>
                <c:pt idx="75">
                  <c:v>2470</c:v>
                </c:pt>
                <c:pt idx="76">
                  <c:v>2530</c:v>
                </c:pt>
                <c:pt idx="77">
                  <c:v>2590</c:v>
                </c:pt>
                <c:pt idx="78">
                  <c:v>2650</c:v>
                </c:pt>
                <c:pt idx="79">
                  <c:v>2710</c:v>
                </c:pt>
                <c:pt idx="80">
                  <c:v>2770</c:v>
                </c:pt>
                <c:pt idx="81">
                  <c:v>2830</c:v>
                </c:pt>
                <c:pt idx="82">
                  <c:v>2890</c:v>
                </c:pt>
                <c:pt idx="83">
                  <c:v>2950</c:v>
                </c:pt>
                <c:pt idx="84">
                  <c:v>3010</c:v>
                </c:pt>
                <c:pt idx="85">
                  <c:v>3070</c:v>
                </c:pt>
                <c:pt idx="86">
                  <c:v>3130</c:v>
                </c:pt>
                <c:pt idx="87">
                  <c:v>3190</c:v>
                </c:pt>
                <c:pt idx="88">
                  <c:v>3250</c:v>
                </c:pt>
                <c:pt idx="89">
                  <c:v>3310</c:v>
                </c:pt>
                <c:pt idx="90">
                  <c:v>3370</c:v>
                </c:pt>
                <c:pt idx="91">
                  <c:v>3430</c:v>
                </c:pt>
                <c:pt idx="92">
                  <c:v>3490</c:v>
                </c:pt>
                <c:pt idx="93">
                  <c:v>3550</c:v>
                </c:pt>
                <c:pt idx="94">
                  <c:v>3610</c:v>
                </c:pt>
                <c:pt idx="95">
                  <c:v>3670</c:v>
                </c:pt>
                <c:pt idx="96">
                  <c:v>3730</c:v>
                </c:pt>
                <c:pt idx="97">
                  <c:v>3790</c:v>
                </c:pt>
                <c:pt idx="98">
                  <c:v>3850</c:v>
                </c:pt>
                <c:pt idx="99">
                  <c:v>3910</c:v>
                </c:pt>
                <c:pt idx="100">
                  <c:v>3970</c:v>
                </c:pt>
                <c:pt idx="101">
                  <c:v>4030</c:v>
                </c:pt>
                <c:pt idx="102">
                  <c:v>4090</c:v>
                </c:pt>
                <c:pt idx="103">
                  <c:v>4150</c:v>
                </c:pt>
                <c:pt idx="104">
                  <c:v>4210</c:v>
                </c:pt>
                <c:pt idx="105">
                  <c:v>4270</c:v>
                </c:pt>
                <c:pt idx="106">
                  <c:v>4320</c:v>
                </c:pt>
                <c:pt idx="107">
                  <c:v>4320.5</c:v>
                </c:pt>
                <c:pt idx="108">
                  <c:v>4321</c:v>
                </c:pt>
                <c:pt idx="109">
                  <c:v>4321.5</c:v>
                </c:pt>
                <c:pt idx="110">
                  <c:v>4322</c:v>
                </c:pt>
                <c:pt idx="111">
                  <c:v>4322.5</c:v>
                </c:pt>
                <c:pt idx="112">
                  <c:v>4323</c:v>
                </c:pt>
                <c:pt idx="113">
                  <c:v>4323.5</c:v>
                </c:pt>
                <c:pt idx="114">
                  <c:v>4324</c:v>
                </c:pt>
                <c:pt idx="115">
                  <c:v>4324.5</c:v>
                </c:pt>
                <c:pt idx="116">
                  <c:v>4325</c:v>
                </c:pt>
                <c:pt idx="117">
                  <c:v>4326</c:v>
                </c:pt>
                <c:pt idx="118">
                  <c:v>4327</c:v>
                </c:pt>
                <c:pt idx="119">
                  <c:v>4328</c:v>
                </c:pt>
                <c:pt idx="120">
                  <c:v>4329</c:v>
                </c:pt>
                <c:pt idx="121">
                  <c:v>4330</c:v>
                </c:pt>
                <c:pt idx="122">
                  <c:v>4332</c:v>
                </c:pt>
                <c:pt idx="123">
                  <c:v>4334</c:v>
                </c:pt>
                <c:pt idx="124">
                  <c:v>4336</c:v>
                </c:pt>
                <c:pt idx="125">
                  <c:v>4338</c:v>
                </c:pt>
                <c:pt idx="126">
                  <c:v>4340</c:v>
                </c:pt>
                <c:pt idx="127">
                  <c:v>4345</c:v>
                </c:pt>
                <c:pt idx="128">
                  <c:v>4350</c:v>
                </c:pt>
                <c:pt idx="129">
                  <c:v>4355</c:v>
                </c:pt>
                <c:pt idx="130">
                  <c:v>4360</c:v>
                </c:pt>
                <c:pt idx="131">
                  <c:v>4365</c:v>
                </c:pt>
                <c:pt idx="132">
                  <c:v>4370</c:v>
                </c:pt>
                <c:pt idx="133">
                  <c:v>4375</c:v>
                </c:pt>
                <c:pt idx="134">
                  <c:v>4380</c:v>
                </c:pt>
                <c:pt idx="135">
                  <c:v>4390</c:v>
                </c:pt>
                <c:pt idx="136">
                  <c:v>4400</c:v>
                </c:pt>
                <c:pt idx="137">
                  <c:v>4410</c:v>
                </c:pt>
                <c:pt idx="138">
                  <c:v>4420</c:v>
                </c:pt>
                <c:pt idx="139">
                  <c:v>4450</c:v>
                </c:pt>
                <c:pt idx="140">
                  <c:v>4480</c:v>
                </c:pt>
                <c:pt idx="141">
                  <c:v>4510</c:v>
                </c:pt>
                <c:pt idx="142">
                  <c:v>4540</c:v>
                </c:pt>
                <c:pt idx="143">
                  <c:v>4570</c:v>
                </c:pt>
                <c:pt idx="144">
                  <c:v>4600</c:v>
                </c:pt>
                <c:pt idx="145">
                  <c:v>4630</c:v>
                </c:pt>
                <c:pt idx="146">
                  <c:v>4690</c:v>
                </c:pt>
                <c:pt idx="147">
                  <c:v>4750</c:v>
                </c:pt>
                <c:pt idx="148">
                  <c:v>4810</c:v>
                </c:pt>
                <c:pt idx="149">
                  <c:v>4870</c:v>
                </c:pt>
                <c:pt idx="150">
                  <c:v>4930</c:v>
                </c:pt>
                <c:pt idx="151">
                  <c:v>4990</c:v>
                </c:pt>
                <c:pt idx="152">
                  <c:v>5050</c:v>
                </c:pt>
                <c:pt idx="153">
                  <c:v>5110</c:v>
                </c:pt>
                <c:pt idx="154">
                  <c:v>5170</c:v>
                </c:pt>
                <c:pt idx="155">
                  <c:v>5230</c:v>
                </c:pt>
                <c:pt idx="156">
                  <c:v>5290</c:v>
                </c:pt>
                <c:pt idx="157">
                  <c:v>5350</c:v>
                </c:pt>
                <c:pt idx="158">
                  <c:v>5410</c:v>
                </c:pt>
                <c:pt idx="159">
                  <c:v>5470</c:v>
                </c:pt>
                <c:pt idx="160">
                  <c:v>5530</c:v>
                </c:pt>
                <c:pt idx="161">
                  <c:v>5590</c:v>
                </c:pt>
                <c:pt idx="162">
                  <c:v>5650</c:v>
                </c:pt>
                <c:pt idx="163">
                  <c:v>5710</c:v>
                </c:pt>
                <c:pt idx="164">
                  <c:v>5770</c:v>
                </c:pt>
                <c:pt idx="165">
                  <c:v>5830</c:v>
                </c:pt>
                <c:pt idx="166">
                  <c:v>5890</c:v>
                </c:pt>
                <c:pt idx="167">
                  <c:v>5950</c:v>
                </c:pt>
                <c:pt idx="168">
                  <c:v>6010</c:v>
                </c:pt>
                <c:pt idx="169">
                  <c:v>6070</c:v>
                </c:pt>
                <c:pt idx="170">
                  <c:v>6130</c:v>
                </c:pt>
                <c:pt idx="171">
                  <c:v>6190</c:v>
                </c:pt>
                <c:pt idx="172">
                  <c:v>6250</c:v>
                </c:pt>
                <c:pt idx="173">
                  <c:v>6310</c:v>
                </c:pt>
                <c:pt idx="174">
                  <c:v>6370</c:v>
                </c:pt>
                <c:pt idx="175">
                  <c:v>6430</c:v>
                </c:pt>
                <c:pt idx="176">
                  <c:v>6490</c:v>
                </c:pt>
                <c:pt idx="177">
                  <c:v>6550</c:v>
                </c:pt>
                <c:pt idx="178">
                  <c:v>6610</c:v>
                </c:pt>
                <c:pt idx="179">
                  <c:v>6670</c:v>
                </c:pt>
                <c:pt idx="180">
                  <c:v>6730</c:v>
                </c:pt>
                <c:pt idx="181">
                  <c:v>6790</c:v>
                </c:pt>
                <c:pt idx="182">
                  <c:v>6850</c:v>
                </c:pt>
                <c:pt idx="183">
                  <c:v>6910</c:v>
                </c:pt>
                <c:pt idx="184">
                  <c:v>6970</c:v>
                </c:pt>
                <c:pt idx="185">
                  <c:v>7030</c:v>
                </c:pt>
                <c:pt idx="186">
                  <c:v>7090</c:v>
                </c:pt>
                <c:pt idx="187">
                  <c:v>7150</c:v>
                </c:pt>
                <c:pt idx="188">
                  <c:v>7210</c:v>
                </c:pt>
                <c:pt idx="189">
                  <c:v>7270</c:v>
                </c:pt>
                <c:pt idx="190">
                  <c:v>7330</c:v>
                </c:pt>
                <c:pt idx="191">
                  <c:v>7390</c:v>
                </c:pt>
                <c:pt idx="192">
                  <c:v>7450</c:v>
                </c:pt>
                <c:pt idx="193">
                  <c:v>7510</c:v>
                </c:pt>
                <c:pt idx="194">
                  <c:v>7570</c:v>
                </c:pt>
                <c:pt idx="195">
                  <c:v>7630</c:v>
                </c:pt>
                <c:pt idx="196">
                  <c:v>7690</c:v>
                </c:pt>
                <c:pt idx="197">
                  <c:v>7750</c:v>
                </c:pt>
                <c:pt idx="198">
                  <c:v>7810</c:v>
                </c:pt>
                <c:pt idx="199">
                  <c:v>7870</c:v>
                </c:pt>
                <c:pt idx="200">
                  <c:v>7930</c:v>
                </c:pt>
                <c:pt idx="201">
                  <c:v>7990</c:v>
                </c:pt>
                <c:pt idx="202">
                  <c:v>8050</c:v>
                </c:pt>
                <c:pt idx="203">
                  <c:v>8110</c:v>
                </c:pt>
                <c:pt idx="204">
                  <c:v>8170</c:v>
                </c:pt>
                <c:pt idx="205">
                  <c:v>8230</c:v>
                </c:pt>
                <c:pt idx="206">
                  <c:v>8290</c:v>
                </c:pt>
              </c:numCache>
            </c:numRef>
          </c:xVal>
          <c:yVal>
            <c:numRef>
              <c:f>'Pumped Well Data'!$I$5:$I$211</c:f>
              <c:numCache>
                <c:formatCode>0.000</c:formatCode>
                <c:ptCount val="207"/>
                <c:pt idx="0">
                  <c:v>0</c:v>
                </c:pt>
                <c:pt idx="1">
                  <c:v>1.1700000000000017</c:v>
                </c:pt>
                <c:pt idx="2">
                  <c:v>1.1700000000000017</c:v>
                </c:pt>
                <c:pt idx="3">
                  <c:v>1.2199999999999989</c:v>
                </c:pt>
                <c:pt idx="4">
                  <c:v>1.2600000000000051</c:v>
                </c:pt>
                <c:pt idx="5">
                  <c:v>1.2600000000000051</c:v>
                </c:pt>
                <c:pt idx="6">
                  <c:v>1.1600000000000108</c:v>
                </c:pt>
                <c:pt idx="7">
                  <c:v>1.1700000000000017</c:v>
                </c:pt>
                <c:pt idx="8">
                  <c:v>1.25</c:v>
                </c:pt>
                <c:pt idx="9">
                  <c:v>1.3400000000000034</c:v>
                </c:pt>
                <c:pt idx="10">
                  <c:v>1.4100000000000108</c:v>
                </c:pt>
                <c:pt idx="11">
                  <c:v>1.4500000000000028</c:v>
                </c:pt>
                <c:pt idx="12">
                  <c:v>1.4500000000000028</c:v>
                </c:pt>
                <c:pt idx="13">
                  <c:v>1.480000000000004</c:v>
                </c:pt>
                <c:pt idx="14">
                  <c:v>1.5300000000000011</c:v>
                </c:pt>
                <c:pt idx="15">
                  <c:v>1.5700000000000074</c:v>
                </c:pt>
                <c:pt idx="16">
                  <c:v>1.6500000000000057</c:v>
                </c:pt>
                <c:pt idx="17">
                  <c:v>1.710000000000008</c:v>
                </c:pt>
                <c:pt idx="18">
                  <c:v>1.7800000000000011</c:v>
                </c:pt>
                <c:pt idx="19">
                  <c:v>1.8500000000000085</c:v>
                </c:pt>
                <c:pt idx="20">
                  <c:v>1.9200000000000017</c:v>
                </c:pt>
                <c:pt idx="21">
                  <c:v>2.0600000000000023</c:v>
                </c:pt>
                <c:pt idx="22">
                  <c:v>2.1899999999999977</c:v>
                </c:pt>
                <c:pt idx="23">
                  <c:v>2.3200000000000074</c:v>
                </c:pt>
                <c:pt idx="24">
                  <c:v>2.4200000000000017</c:v>
                </c:pt>
                <c:pt idx="25">
                  <c:v>2.5300000000000011</c:v>
                </c:pt>
                <c:pt idx="26">
                  <c:v>2.6400000000000006</c:v>
                </c:pt>
                <c:pt idx="27">
                  <c:v>2.7400000000000091</c:v>
                </c:pt>
                <c:pt idx="28">
                  <c:v>2.8400000000000034</c:v>
                </c:pt>
                <c:pt idx="29">
                  <c:v>3.0200000000000102</c:v>
                </c:pt>
                <c:pt idx="30">
                  <c:v>3.1800000000000068</c:v>
                </c:pt>
                <c:pt idx="31">
                  <c:v>3.3599999999999994</c:v>
                </c:pt>
                <c:pt idx="32">
                  <c:v>3.5100000000000051</c:v>
                </c:pt>
                <c:pt idx="33">
                  <c:v>3.960000000000008</c:v>
                </c:pt>
                <c:pt idx="34">
                  <c:v>4.3700000000000045</c:v>
                </c:pt>
                <c:pt idx="35">
                  <c:v>4.7400000000000091</c:v>
                </c:pt>
                <c:pt idx="36">
                  <c:v>5.0799999999999983</c:v>
                </c:pt>
                <c:pt idx="37">
                  <c:v>5.460000000000008</c:v>
                </c:pt>
                <c:pt idx="38">
                  <c:v>5.7900000000000063</c:v>
                </c:pt>
                <c:pt idx="39">
                  <c:v>6.1099999999999994</c:v>
                </c:pt>
                <c:pt idx="40">
                  <c:v>6.6899999999999977</c:v>
                </c:pt>
                <c:pt idx="41">
                  <c:v>7.2700000000000102</c:v>
                </c:pt>
                <c:pt idx="42">
                  <c:v>7.7900000000000063</c:v>
                </c:pt>
                <c:pt idx="43">
                  <c:v>8.2800000000000011</c:v>
                </c:pt>
                <c:pt idx="44">
                  <c:v>8.710000000000008</c:v>
                </c:pt>
                <c:pt idx="45">
                  <c:v>9.1600000000000108</c:v>
                </c:pt>
                <c:pt idx="46">
                  <c:v>9.6000000000000085</c:v>
                </c:pt>
                <c:pt idx="47">
                  <c:v>9.960000000000008</c:v>
                </c:pt>
                <c:pt idx="48">
                  <c:v>10.36</c:v>
                </c:pt>
                <c:pt idx="49">
                  <c:v>10.730000000000004</c:v>
                </c:pt>
                <c:pt idx="50">
                  <c:v>11.11</c:v>
                </c:pt>
                <c:pt idx="51">
                  <c:v>11.439999999999998</c:v>
                </c:pt>
                <c:pt idx="52">
                  <c:v>11.86</c:v>
                </c:pt>
                <c:pt idx="53">
                  <c:v>12.260000000000005</c:v>
                </c:pt>
                <c:pt idx="54">
                  <c:v>12.63000000000001</c:v>
                </c:pt>
                <c:pt idx="55">
                  <c:v>12.969999999999999</c:v>
                </c:pt>
                <c:pt idx="56">
                  <c:v>13.290000000000006</c:v>
                </c:pt>
                <c:pt idx="57">
                  <c:v>13.63000000000001</c:v>
                </c:pt>
                <c:pt idx="58">
                  <c:v>13.939999999999998</c:v>
                </c:pt>
                <c:pt idx="59">
                  <c:v>14.25</c:v>
                </c:pt>
                <c:pt idx="60">
                  <c:v>14.560000000000002</c:v>
                </c:pt>
                <c:pt idx="61">
                  <c:v>14.840000000000003</c:v>
                </c:pt>
                <c:pt idx="62">
                  <c:v>15.090000000000003</c:v>
                </c:pt>
                <c:pt idx="63">
                  <c:v>15.36</c:v>
                </c:pt>
                <c:pt idx="64">
                  <c:v>15.61</c:v>
                </c:pt>
                <c:pt idx="65">
                  <c:v>15.870000000000005</c:v>
                </c:pt>
                <c:pt idx="66">
                  <c:v>16.14</c:v>
                </c:pt>
                <c:pt idx="67">
                  <c:v>16.370000000000005</c:v>
                </c:pt>
                <c:pt idx="68">
                  <c:v>16.63000000000001</c:v>
                </c:pt>
                <c:pt idx="69">
                  <c:v>16.88000000000001</c:v>
                </c:pt>
                <c:pt idx="70">
                  <c:v>17.090000000000003</c:v>
                </c:pt>
                <c:pt idx="71">
                  <c:v>17.36</c:v>
                </c:pt>
                <c:pt idx="72">
                  <c:v>17.550000000000011</c:v>
                </c:pt>
                <c:pt idx="73">
                  <c:v>17.730000000000004</c:v>
                </c:pt>
                <c:pt idx="74">
                  <c:v>17.939999999999998</c:v>
                </c:pt>
                <c:pt idx="75">
                  <c:v>18.13000000000001</c:v>
                </c:pt>
                <c:pt idx="76">
                  <c:v>18.350000000000009</c:v>
                </c:pt>
                <c:pt idx="77">
                  <c:v>18.64</c:v>
                </c:pt>
                <c:pt idx="78">
                  <c:v>18.870000000000005</c:v>
                </c:pt>
                <c:pt idx="79">
                  <c:v>19.079999999999998</c:v>
                </c:pt>
                <c:pt idx="80">
                  <c:v>19.300000000000011</c:v>
                </c:pt>
                <c:pt idx="81">
                  <c:v>19.5</c:v>
                </c:pt>
                <c:pt idx="82">
                  <c:v>19.700000000000003</c:v>
                </c:pt>
                <c:pt idx="83">
                  <c:v>19.950000000000003</c:v>
                </c:pt>
                <c:pt idx="84">
                  <c:v>20.050000000000011</c:v>
                </c:pt>
                <c:pt idx="85">
                  <c:v>20.230000000000004</c:v>
                </c:pt>
                <c:pt idx="86">
                  <c:v>20.400000000000006</c:v>
                </c:pt>
                <c:pt idx="87">
                  <c:v>20.560000000000002</c:v>
                </c:pt>
                <c:pt idx="88">
                  <c:v>20.700000000000003</c:v>
                </c:pt>
                <c:pt idx="89">
                  <c:v>20.850000000000009</c:v>
                </c:pt>
                <c:pt idx="90">
                  <c:v>21.010000000000005</c:v>
                </c:pt>
                <c:pt idx="91">
                  <c:v>21.180000000000007</c:v>
                </c:pt>
                <c:pt idx="92">
                  <c:v>21.340000000000003</c:v>
                </c:pt>
                <c:pt idx="93">
                  <c:v>21.5</c:v>
                </c:pt>
                <c:pt idx="94">
                  <c:v>21.680000000000007</c:v>
                </c:pt>
                <c:pt idx="95">
                  <c:v>21.840000000000003</c:v>
                </c:pt>
                <c:pt idx="96">
                  <c:v>21.990000000000009</c:v>
                </c:pt>
                <c:pt idx="97">
                  <c:v>22.13000000000001</c:v>
                </c:pt>
                <c:pt idx="98">
                  <c:v>22.260000000000005</c:v>
                </c:pt>
                <c:pt idx="99">
                  <c:v>22.400000000000006</c:v>
                </c:pt>
                <c:pt idx="100">
                  <c:v>22.52000000000001</c:v>
                </c:pt>
                <c:pt idx="101">
                  <c:v>22.67</c:v>
                </c:pt>
                <c:pt idx="102">
                  <c:v>22.810000000000002</c:v>
                </c:pt>
                <c:pt idx="103">
                  <c:v>22.939999999999998</c:v>
                </c:pt>
                <c:pt idx="104">
                  <c:v>23.08</c:v>
                </c:pt>
                <c:pt idx="105">
                  <c:v>23.210000000000008</c:v>
                </c:pt>
                <c:pt idx="106">
                  <c:v>23.320000000000007</c:v>
                </c:pt>
                <c:pt idx="107">
                  <c:v>22.61</c:v>
                </c:pt>
                <c:pt idx="108">
                  <c:v>22.58</c:v>
                </c:pt>
                <c:pt idx="109">
                  <c:v>22.560000000000002</c:v>
                </c:pt>
                <c:pt idx="110">
                  <c:v>22.53</c:v>
                </c:pt>
                <c:pt idx="111">
                  <c:v>22.5</c:v>
                </c:pt>
                <c:pt idx="112">
                  <c:v>22.480000000000004</c:v>
                </c:pt>
                <c:pt idx="113">
                  <c:v>22.460000000000008</c:v>
                </c:pt>
                <c:pt idx="114">
                  <c:v>22.439999999999998</c:v>
                </c:pt>
                <c:pt idx="115">
                  <c:v>22.42</c:v>
                </c:pt>
                <c:pt idx="116">
                  <c:v>22.400000000000006</c:v>
                </c:pt>
                <c:pt idx="117">
                  <c:v>22.370000000000005</c:v>
                </c:pt>
                <c:pt idx="118">
                  <c:v>22.33</c:v>
                </c:pt>
                <c:pt idx="119">
                  <c:v>22.300000000000011</c:v>
                </c:pt>
                <c:pt idx="120">
                  <c:v>22.27000000000001</c:v>
                </c:pt>
                <c:pt idx="121">
                  <c:v>22.240000000000009</c:v>
                </c:pt>
                <c:pt idx="122">
                  <c:v>22.180000000000007</c:v>
                </c:pt>
                <c:pt idx="123">
                  <c:v>22.13000000000001</c:v>
                </c:pt>
                <c:pt idx="124">
                  <c:v>22.070000000000007</c:v>
                </c:pt>
                <c:pt idx="125">
                  <c:v>22.02000000000001</c:v>
                </c:pt>
                <c:pt idx="126">
                  <c:v>21.97</c:v>
                </c:pt>
                <c:pt idx="127">
                  <c:v>21.850000000000009</c:v>
                </c:pt>
                <c:pt idx="128">
                  <c:v>21.730000000000004</c:v>
                </c:pt>
                <c:pt idx="129">
                  <c:v>21.620000000000005</c:v>
                </c:pt>
                <c:pt idx="130">
                  <c:v>21.52000000000001</c:v>
                </c:pt>
                <c:pt idx="131">
                  <c:v>21.42</c:v>
                </c:pt>
                <c:pt idx="132">
                  <c:v>21.33</c:v>
                </c:pt>
                <c:pt idx="133">
                  <c:v>21.230000000000004</c:v>
                </c:pt>
                <c:pt idx="134">
                  <c:v>21.14</c:v>
                </c:pt>
                <c:pt idx="135">
                  <c:v>20.990000000000009</c:v>
                </c:pt>
                <c:pt idx="136">
                  <c:v>20.790000000000006</c:v>
                </c:pt>
                <c:pt idx="137">
                  <c:v>20.64</c:v>
                </c:pt>
                <c:pt idx="138">
                  <c:v>20.480000000000004</c:v>
                </c:pt>
                <c:pt idx="139">
                  <c:v>20.060000000000002</c:v>
                </c:pt>
                <c:pt idx="140">
                  <c:v>19.419999237060551</c:v>
                </c:pt>
                <c:pt idx="141">
                  <c:v>18.820000762939458</c:v>
                </c:pt>
                <c:pt idx="142">
                  <c:v>18.220000381469731</c:v>
                </c:pt>
                <c:pt idx="143">
                  <c:v>17.720000381469731</c:v>
                </c:pt>
                <c:pt idx="144">
                  <c:v>17.220000381469731</c:v>
                </c:pt>
                <c:pt idx="145">
                  <c:v>16.720000381469731</c:v>
                </c:pt>
                <c:pt idx="146">
                  <c:v>15.919999237060551</c:v>
                </c:pt>
                <c:pt idx="147">
                  <c:v>15.019999618530278</c:v>
                </c:pt>
                <c:pt idx="148">
                  <c:v>14.419999237060551</c:v>
                </c:pt>
                <c:pt idx="149">
                  <c:v>13.720000381469731</c:v>
                </c:pt>
                <c:pt idx="150">
                  <c:v>13.120000000000005</c:v>
                </c:pt>
                <c:pt idx="151">
                  <c:v>12.519999618530278</c:v>
                </c:pt>
                <c:pt idx="152">
                  <c:v>11.919999237060551</c:v>
                </c:pt>
                <c:pt idx="153">
                  <c:v>11.320000762939458</c:v>
                </c:pt>
                <c:pt idx="154">
                  <c:v>10.719998474121098</c:v>
                </c:pt>
                <c:pt idx="155">
                  <c:v>10.219998474121098</c:v>
                </c:pt>
                <c:pt idx="156">
                  <c:v>9.6200000000000045</c:v>
                </c:pt>
                <c:pt idx="157">
                  <c:v>9.1200000000000045</c:v>
                </c:pt>
                <c:pt idx="158">
                  <c:v>8.6200000000000045</c:v>
                </c:pt>
                <c:pt idx="159">
                  <c:v>8.2199984741210983</c:v>
                </c:pt>
                <c:pt idx="160">
                  <c:v>7.7199984741210983</c:v>
                </c:pt>
                <c:pt idx="161">
                  <c:v>7.2199984741210983</c:v>
                </c:pt>
                <c:pt idx="162">
                  <c:v>6.8200007629394577</c:v>
                </c:pt>
                <c:pt idx="163">
                  <c:v>6.4199992370605514</c:v>
                </c:pt>
                <c:pt idx="164">
                  <c:v>5.7199984741210983</c:v>
                </c:pt>
                <c:pt idx="165">
                  <c:v>5.2199984741210983</c:v>
                </c:pt>
                <c:pt idx="166">
                  <c:v>4.8200007629394577</c:v>
                </c:pt>
                <c:pt idx="167">
                  <c:v>4.3200007629394577</c:v>
                </c:pt>
                <c:pt idx="168">
                  <c:v>3.9199992370605514</c:v>
                </c:pt>
                <c:pt idx="169">
                  <c:v>3.5200015258789108</c:v>
                </c:pt>
                <c:pt idx="170">
                  <c:v>3.1200000000000045</c:v>
                </c:pt>
                <c:pt idx="171">
                  <c:v>2.7199984741210983</c:v>
                </c:pt>
                <c:pt idx="172">
                  <c:v>2.3200007629394577</c:v>
                </c:pt>
                <c:pt idx="173">
                  <c:v>2.0200015258789108</c:v>
                </c:pt>
                <c:pt idx="174">
                  <c:v>1.6200000000000045</c:v>
                </c:pt>
                <c:pt idx="175">
                  <c:v>1.2199984741210983</c:v>
                </c:pt>
                <c:pt idx="176">
                  <c:v>0.91999923706055142</c:v>
                </c:pt>
                <c:pt idx="177">
                  <c:v>0.62000000000000455</c:v>
                </c:pt>
                <c:pt idx="178">
                  <c:v>0.2199984741210983</c:v>
                </c:pt>
                <c:pt idx="179">
                  <c:v>-8.0000762939448578E-2</c:v>
                </c:pt>
                <c:pt idx="180">
                  <c:v>-0.2800015258789017</c:v>
                </c:pt>
                <c:pt idx="181">
                  <c:v>-0.67999923706054233</c:v>
                </c:pt>
                <c:pt idx="182">
                  <c:v>-0.9799984741210892</c:v>
                </c:pt>
                <c:pt idx="183">
                  <c:v>-1.2800015258789017</c:v>
                </c:pt>
                <c:pt idx="184">
                  <c:v>-1.4799984741210892</c:v>
                </c:pt>
                <c:pt idx="185">
                  <c:v>-1.7800015258789017</c:v>
                </c:pt>
                <c:pt idx="186">
                  <c:v>-2.0800007629394486</c:v>
                </c:pt>
                <c:pt idx="187">
                  <c:v>-2.3799999999999955</c:v>
                </c:pt>
                <c:pt idx="188">
                  <c:v>-2.5800007629394486</c:v>
                </c:pt>
                <c:pt idx="189">
                  <c:v>-2.8799999999999955</c:v>
                </c:pt>
                <c:pt idx="190">
                  <c:v>-3.0800007629394486</c:v>
                </c:pt>
                <c:pt idx="191">
                  <c:v>-3.2800015258789017</c:v>
                </c:pt>
                <c:pt idx="192">
                  <c:v>-3.5800007629394486</c:v>
                </c:pt>
                <c:pt idx="193">
                  <c:v>-3.7800015258789017</c:v>
                </c:pt>
                <c:pt idx="194">
                  <c:v>-4.0800007629394486</c:v>
                </c:pt>
                <c:pt idx="195">
                  <c:v>-4.2800015258789017</c:v>
                </c:pt>
                <c:pt idx="196">
                  <c:v>-4.5800007629394486</c:v>
                </c:pt>
                <c:pt idx="197">
                  <c:v>-4.7800015258789017</c:v>
                </c:pt>
                <c:pt idx="198">
                  <c:v>-4.9799984741210892</c:v>
                </c:pt>
                <c:pt idx="199">
                  <c:v>-5.1799992370605423</c:v>
                </c:pt>
                <c:pt idx="200">
                  <c:v>-5.3799999999999955</c:v>
                </c:pt>
                <c:pt idx="201">
                  <c:v>-5.5800007629394486</c:v>
                </c:pt>
                <c:pt idx="202">
                  <c:v>-5.7800015258789017</c:v>
                </c:pt>
                <c:pt idx="203">
                  <c:v>-5.8799999999999955</c:v>
                </c:pt>
                <c:pt idx="204">
                  <c:v>-6.0800007629394486</c:v>
                </c:pt>
                <c:pt idx="205">
                  <c:v>-6.2800015258789017</c:v>
                </c:pt>
                <c:pt idx="206">
                  <c:v>-6.4799984741210892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0A2-4A6B-9C6E-0F1C4AF2BF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2636592"/>
        <c:axId val="1839949360"/>
      </c:scatterChart>
      <c:valAx>
        <c:axId val="1782636592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Time (min)</a:t>
                </a:r>
              </a:p>
            </c:rich>
          </c:tx>
          <c:layout>
            <c:manualLayout>
              <c:xMode val="edge"/>
              <c:yMode val="edge"/>
              <c:x val="0.48283567889736317"/>
              <c:y val="0.8951232259074869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high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9949360"/>
        <c:crosses val="autoZero"/>
        <c:crossBetween val="midCat"/>
      </c:valAx>
      <c:valAx>
        <c:axId val="1839949360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Drawdown (m</a:t>
                </a:r>
                <a:r>
                  <a:rPr lang="en-CA" sz="1200"/>
                  <a:t>)</a:t>
                </a:r>
              </a:p>
              <a:p>
                <a:pPr>
                  <a:defRPr/>
                </a:pPr>
                <a:endParaRPr lang="en-CA"/>
              </a:p>
            </c:rich>
          </c:tx>
          <c:layout>
            <c:manualLayout>
              <c:xMode val="edge"/>
              <c:yMode val="edge"/>
              <c:x val="8.1242354920534096E-2"/>
              <c:y val="0.3970168204183161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63659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7343384401880813"/>
          <c:y val="0.70916831828525284"/>
          <c:w val="0.24053109614119905"/>
          <c:h val="0.1084220686975631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ysClr val="windowText" lastClr="000000"/>
                </a:solidFill>
              </a:rPr>
              <a:t>Water Level VS Time</a:t>
            </a:r>
            <a:r>
              <a:rPr lang="en-US" sz="1400" b="0" i="0" u="none" strike="noStrike" kern="1200" spc="0" baseline="0">
                <a:solidFill>
                  <a:sysClr val="windowText" lastClr="000000"/>
                </a:solidFill>
              </a:rPr>
              <a:t>: WTN 88224, 2017-10-04</a:t>
            </a:r>
            <a:endParaRPr lang="en-US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0.32558368081349964"/>
          <c:y val="9.555643755067030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938648293963253"/>
          <c:y val="0.17266221930592013"/>
          <c:w val="0.78472462817147859"/>
          <c:h val="0.65049394867308252"/>
        </c:manualLayout>
      </c:layout>
      <c:scatterChart>
        <c:scatterStyle val="lineMarker"/>
        <c:varyColors val="0"/>
        <c:ser>
          <c:idx val="0"/>
          <c:order val="0"/>
          <c:spPr>
            <a:ln w="12700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'Pumped Well Data'!$A$5:$A$211</c:f>
              <c:numCache>
                <c:formatCode>General</c:formatCode>
                <c:ptCount val="207"/>
                <c:pt idx="0">
                  <c:v>0</c:v>
                </c:pt>
                <c:pt idx="1">
                  <c:v>0.5</c:v>
                </c:pt>
                <c:pt idx="2">
                  <c:v>1</c:v>
                </c:pt>
                <c:pt idx="3">
                  <c:v>1.5</c:v>
                </c:pt>
                <c:pt idx="4">
                  <c:v>2</c:v>
                </c:pt>
                <c:pt idx="5">
                  <c:v>2.5</c:v>
                </c:pt>
                <c:pt idx="6">
                  <c:v>3</c:v>
                </c:pt>
                <c:pt idx="7">
                  <c:v>3.5</c:v>
                </c:pt>
                <c:pt idx="8">
                  <c:v>4</c:v>
                </c:pt>
                <c:pt idx="9">
                  <c:v>4.5</c:v>
                </c:pt>
                <c:pt idx="10">
                  <c:v>5</c:v>
                </c:pt>
                <c:pt idx="11">
                  <c:v>6</c:v>
                </c:pt>
                <c:pt idx="12">
                  <c:v>7</c:v>
                </c:pt>
                <c:pt idx="13">
                  <c:v>8</c:v>
                </c:pt>
                <c:pt idx="14">
                  <c:v>9</c:v>
                </c:pt>
                <c:pt idx="15">
                  <c:v>10</c:v>
                </c:pt>
                <c:pt idx="16">
                  <c:v>12</c:v>
                </c:pt>
                <c:pt idx="17">
                  <c:v>14</c:v>
                </c:pt>
                <c:pt idx="18">
                  <c:v>16</c:v>
                </c:pt>
                <c:pt idx="19">
                  <c:v>18</c:v>
                </c:pt>
                <c:pt idx="20">
                  <c:v>20</c:v>
                </c:pt>
                <c:pt idx="21">
                  <c:v>25</c:v>
                </c:pt>
                <c:pt idx="22">
                  <c:v>30</c:v>
                </c:pt>
                <c:pt idx="23">
                  <c:v>35</c:v>
                </c:pt>
                <c:pt idx="24">
                  <c:v>40</c:v>
                </c:pt>
                <c:pt idx="25">
                  <c:v>45</c:v>
                </c:pt>
                <c:pt idx="26">
                  <c:v>50</c:v>
                </c:pt>
                <c:pt idx="27">
                  <c:v>55</c:v>
                </c:pt>
                <c:pt idx="28">
                  <c:v>60</c:v>
                </c:pt>
                <c:pt idx="29">
                  <c:v>70</c:v>
                </c:pt>
                <c:pt idx="30">
                  <c:v>80</c:v>
                </c:pt>
                <c:pt idx="31">
                  <c:v>90</c:v>
                </c:pt>
                <c:pt idx="32">
                  <c:v>100</c:v>
                </c:pt>
                <c:pt idx="33">
                  <c:v>130</c:v>
                </c:pt>
                <c:pt idx="34">
                  <c:v>160</c:v>
                </c:pt>
                <c:pt idx="35">
                  <c:v>190</c:v>
                </c:pt>
                <c:pt idx="36">
                  <c:v>220</c:v>
                </c:pt>
                <c:pt idx="37">
                  <c:v>250</c:v>
                </c:pt>
                <c:pt idx="38">
                  <c:v>280</c:v>
                </c:pt>
                <c:pt idx="39">
                  <c:v>310</c:v>
                </c:pt>
                <c:pt idx="40">
                  <c:v>370</c:v>
                </c:pt>
                <c:pt idx="41">
                  <c:v>430</c:v>
                </c:pt>
                <c:pt idx="42">
                  <c:v>490</c:v>
                </c:pt>
                <c:pt idx="43">
                  <c:v>550</c:v>
                </c:pt>
                <c:pt idx="44">
                  <c:v>610</c:v>
                </c:pt>
                <c:pt idx="45">
                  <c:v>670</c:v>
                </c:pt>
                <c:pt idx="46">
                  <c:v>730</c:v>
                </c:pt>
                <c:pt idx="47">
                  <c:v>790</c:v>
                </c:pt>
                <c:pt idx="48">
                  <c:v>850</c:v>
                </c:pt>
                <c:pt idx="49">
                  <c:v>910</c:v>
                </c:pt>
                <c:pt idx="50">
                  <c:v>970</c:v>
                </c:pt>
                <c:pt idx="51">
                  <c:v>1030</c:v>
                </c:pt>
                <c:pt idx="52">
                  <c:v>1090</c:v>
                </c:pt>
                <c:pt idx="53">
                  <c:v>1150</c:v>
                </c:pt>
                <c:pt idx="54">
                  <c:v>1210</c:v>
                </c:pt>
                <c:pt idx="55">
                  <c:v>1270</c:v>
                </c:pt>
                <c:pt idx="56">
                  <c:v>1330</c:v>
                </c:pt>
                <c:pt idx="57">
                  <c:v>1390</c:v>
                </c:pt>
                <c:pt idx="58">
                  <c:v>1450</c:v>
                </c:pt>
                <c:pt idx="59">
                  <c:v>1510</c:v>
                </c:pt>
                <c:pt idx="60">
                  <c:v>1570</c:v>
                </c:pt>
                <c:pt idx="61">
                  <c:v>1630</c:v>
                </c:pt>
                <c:pt idx="62">
                  <c:v>1690</c:v>
                </c:pt>
                <c:pt idx="63">
                  <c:v>1750</c:v>
                </c:pt>
                <c:pt idx="64">
                  <c:v>1810</c:v>
                </c:pt>
                <c:pt idx="65">
                  <c:v>1870</c:v>
                </c:pt>
                <c:pt idx="66">
                  <c:v>1930</c:v>
                </c:pt>
                <c:pt idx="67">
                  <c:v>1990</c:v>
                </c:pt>
                <c:pt idx="68">
                  <c:v>2050</c:v>
                </c:pt>
                <c:pt idx="69">
                  <c:v>2110</c:v>
                </c:pt>
                <c:pt idx="70">
                  <c:v>2170</c:v>
                </c:pt>
                <c:pt idx="71">
                  <c:v>2230</c:v>
                </c:pt>
                <c:pt idx="72">
                  <c:v>2290</c:v>
                </c:pt>
                <c:pt idx="73">
                  <c:v>2350</c:v>
                </c:pt>
                <c:pt idx="74">
                  <c:v>2410</c:v>
                </c:pt>
                <c:pt idx="75">
                  <c:v>2470</c:v>
                </c:pt>
                <c:pt idx="76">
                  <c:v>2530</c:v>
                </c:pt>
                <c:pt idx="77">
                  <c:v>2590</c:v>
                </c:pt>
                <c:pt idx="78">
                  <c:v>2650</c:v>
                </c:pt>
                <c:pt idx="79">
                  <c:v>2710</c:v>
                </c:pt>
                <c:pt idx="80">
                  <c:v>2770</c:v>
                </c:pt>
                <c:pt idx="81">
                  <c:v>2830</c:v>
                </c:pt>
                <c:pt idx="82">
                  <c:v>2890</c:v>
                </c:pt>
                <c:pt idx="83">
                  <c:v>2950</c:v>
                </c:pt>
                <c:pt idx="84">
                  <c:v>3010</c:v>
                </c:pt>
                <c:pt idx="85">
                  <c:v>3070</c:v>
                </c:pt>
                <c:pt idx="86">
                  <c:v>3130</c:v>
                </c:pt>
                <c:pt idx="87">
                  <c:v>3190</c:v>
                </c:pt>
                <c:pt idx="88">
                  <c:v>3250</c:v>
                </c:pt>
                <c:pt idx="89">
                  <c:v>3310</c:v>
                </c:pt>
                <c:pt idx="90">
                  <c:v>3370</c:v>
                </c:pt>
                <c:pt idx="91">
                  <c:v>3430</c:v>
                </c:pt>
                <c:pt idx="92">
                  <c:v>3490</c:v>
                </c:pt>
                <c:pt idx="93">
                  <c:v>3550</c:v>
                </c:pt>
                <c:pt idx="94">
                  <c:v>3610</c:v>
                </c:pt>
                <c:pt idx="95">
                  <c:v>3670</c:v>
                </c:pt>
                <c:pt idx="96">
                  <c:v>3730</c:v>
                </c:pt>
                <c:pt idx="97">
                  <c:v>3790</c:v>
                </c:pt>
                <c:pt idx="98">
                  <c:v>3850</c:v>
                </c:pt>
                <c:pt idx="99">
                  <c:v>3910</c:v>
                </c:pt>
                <c:pt idx="100">
                  <c:v>3970</c:v>
                </c:pt>
                <c:pt idx="101">
                  <c:v>4030</c:v>
                </c:pt>
                <c:pt idx="102">
                  <c:v>4090</c:v>
                </c:pt>
                <c:pt idx="103">
                  <c:v>4150</c:v>
                </c:pt>
                <c:pt idx="104">
                  <c:v>4210</c:v>
                </c:pt>
                <c:pt idx="105">
                  <c:v>4270</c:v>
                </c:pt>
                <c:pt idx="106">
                  <c:v>4320</c:v>
                </c:pt>
                <c:pt idx="107">
                  <c:v>4320.5</c:v>
                </c:pt>
                <c:pt idx="108">
                  <c:v>4321</c:v>
                </c:pt>
                <c:pt idx="109">
                  <c:v>4321.5</c:v>
                </c:pt>
                <c:pt idx="110">
                  <c:v>4322</c:v>
                </c:pt>
                <c:pt idx="111">
                  <c:v>4322.5</c:v>
                </c:pt>
                <c:pt idx="112">
                  <c:v>4323</c:v>
                </c:pt>
                <c:pt idx="113">
                  <c:v>4323.5</c:v>
                </c:pt>
                <c:pt idx="114">
                  <c:v>4324</c:v>
                </c:pt>
                <c:pt idx="115">
                  <c:v>4324.5</c:v>
                </c:pt>
                <c:pt idx="116">
                  <c:v>4325</c:v>
                </c:pt>
                <c:pt idx="117">
                  <c:v>4326</c:v>
                </c:pt>
                <c:pt idx="118">
                  <c:v>4327</c:v>
                </c:pt>
                <c:pt idx="119">
                  <c:v>4328</c:v>
                </c:pt>
                <c:pt idx="120">
                  <c:v>4329</c:v>
                </c:pt>
                <c:pt idx="121">
                  <c:v>4330</c:v>
                </c:pt>
                <c:pt idx="122">
                  <c:v>4332</c:v>
                </c:pt>
                <c:pt idx="123">
                  <c:v>4334</c:v>
                </c:pt>
                <c:pt idx="124">
                  <c:v>4336</c:v>
                </c:pt>
                <c:pt idx="125">
                  <c:v>4338</c:v>
                </c:pt>
                <c:pt idx="126">
                  <c:v>4340</c:v>
                </c:pt>
                <c:pt idx="127">
                  <c:v>4345</c:v>
                </c:pt>
                <c:pt idx="128">
                  <c:v>4350</c:v>
                </c:pt>
                <c:pt idx="129">
                  <c:v>4355</c:v>
                </c:pt>
                <c:pt idx="130">
                  <c:v>4360</c:v>
                </c:pt>
                <c:pt idx="131">
                  <c:v>4365</c:v>
                </c:pt>
                <c:pt idx="132">
                  <c:v>4370</c:v>
                </c:pt>
                <c:pt idx="133">
                  <c:v>4375</c:v>
                </c:pt>
                <c:pt idx="134">
                  <c:v>4380</c:v>
                </c:pt>
                <c:pt idx="135">
                  <c:v>4390</c:v>
                </c:pt>
                <c:pt idx="136">
                  <c:v>4400</c:v>
                </c:pt>
                <c:pt idx="137">
                  <c:v>4410</c:v>
                </c:pt>
                <c:pt idx="138">
                  <c:v>4420</c:v>
                </c:pt>
                <c:pt idx="139">
                  <c:v>4450</c:v>
                </c:pt>
                <c:pt idx="140">
                  <c:v>4480</c:v>
                </c:pt>
                <c:pt idx="141">
                  <c:v>4510</c:v>
                </c:pt>
                <c:pt idx="142">
                  <c:v>4540</c:v>
                </c:pt>
                <c:pt idx="143">
                  <c:v>4570</c:v>
                </c:pt>
                <c:pt idx="144">
                  <c:v>4600</c:v>
                </c:pt>
                <c:pt idx="145">
                  <c:v>4630</c:v>
                </c:pt>
                <c:pt idx="146">
                  <c:v>4690</c:v>
                </c:pt>
                <c:pt idx="147">
                  <c:v>4750</c:v>
                </c:pt>
                <c:pt idx="148">
                  <c:v>4810</c:v>
                </c:pt>
                <c:pt idx="149">
                  <c:v>4870</c:v>
                </c:pt>
                <c:pt idx="150">
                  <c:v>4930</c:v>
                </c:pt>
                <c:pt idx="151">
                  <c:v>4990</c:v>
                </c:pt>
                <c:pt idx="152">
                  <c:v>5050</c:v>
                </c:pt>
                <c:pt idx="153">
                  <c:v>5110</c:v>
                </c:pt>
                <c:pt idx="154">
                  <c:v>5170</c:v>
                </c:pt>
                <c:pt idx="155">
                  <c:v>5230</c:v>
                </c:pt>
                <c:pt idx="156">
                  <c:v>5290</c:v>
                </c:pt>
                <c:pt idx="157">
                  <c:v>5350</c:v>
                </c:pt>
                <c:pt idx="158">
                  <c:v>5410</c:v>
                </c:pt>
                <c:pt idx="159">
                  <c:v>5470</c:v>
                </c:pt>
                <c:pt idx="160">
                  <c:v>5530</c:v>
                </c:pt>
                <c:pt idx="161">
                  <c:v>5590</c:v>
                </c:pt>
                <c:pt idx="162">
                  <c:v>5650</c:v>
                </c:pt>
                <c:pt idx="163">
                  <c:v>5710</c:v>
                </c:pt>
                <c:pt idx="164">
                  <c:v>5770</c:v>
                </c:pt>
                <c:pt idx="165">
                  <c:v>5830</c:v>
                </c:pt>
                <c:pt idx="166">
                  <c:v>5890</c:v>
                </c:pt>
                <c:pt idx="167">
                  <c:v>5950</c:v>
                </c:pt>
                <c:pt idx="168">
                  <c:v>6010</c:v>
                </c:pt>
                <c:pt idx="169">
                  <c:v>6070</c:v>
                </c:pt>
                <c:pt idx="170">
                  <c:v>6130</c:v>
                </c:pt>
                <c:pt idx="171">
                  <c:v>6190</c:v>
                </c:pt>
                <c:pt idx="172">
                  <c:v>6250</c:v>
                </c:pt>
                <c:pt idx="173">
                  <c:v>6310</c:v>
                </c:pt>
                <c:pt idx="174">
                  <c:v>6370</c:v>
                </c:pt>
                <c:pt idx="175">
                  <c:v>6430</c:v>
                </c:pt>
                <c:pt idx="176">
                  <c:v>6490</c:v>
                </c:pt>
                <c:pt idx="177">
                  <c:v>6550</c:v>
                </c:pt>
                <c:pt idx="178">
                  <c:v>6610</c:v>
                </c:pt>
                <c:pt idx="179">
                  <c:v>6670</c:v>
                </c:pt>
                <c:pt idx="180">
                  <c:v>6730</c:v>
                </c:pt>
                <c:pt idx="181">
                  <c:v>6790</c:v>
                </c:pt>
                <c:pt idx="182">
                  <c:v>6850</c:v>
                </c:pt>
                <c:pt idx="183">
                  <c:v>6910</c:v>
                </c:pt>
                <c:pt idx="184">
                  <c:v>6970</c:v>
                </c:pt>
                <c:pt idx="185">
                  <c:v>7030</c:v>
                </c:pt>
                <c:pt idx="186">
                  <c:v>7090</c:v>
                </c:pt>
                <c:pt idx="187">
                  <c:v>7150</c:v>
                </c:pt>
                <c:pt idx="188">
                  <c:v>7210</c:v>
                </c:pt>
                <c:pt idx="189">
                  <c:v>7270</c:v>
                </c:pt>
                <c:pt idx="190">
                  <c:v>7330</c:v>
                </c:pt>
                <c:pt idx="191">
                  <c:v>7390</c:v>
                </c:pt>
                <c:pt idx="192">
                  <c:v>7450</c:v>
                </c:pt>
                <c:pt idx="193">
                  <c:v>7510</c:v>
                </c:pt>
                <c:pt idx="194">
                  <c:v>7570</c:v>
                </c:pt>
                <c:pt idx="195">
                  <c:v>7630</c:v>
                </c:pt>
                <c:pt idx="196">
                  <c:v>7690</c:v>
                </c:pt>
                <c:pt idx="197">
                  <c:v>7750</c:v>
                </c:pt>
                <c:pt idx="198">
                  <c:v>7810</c:v>
                </c:pt>
                <c:pt idx="199">
                  <c:v>7870</c:v>
                </c:pt>
                <c:pt idx="200">
                  <c:v>7930</c:v>
                </c:pt>
                <c:pt idx="201">
                  <c:v>7990</c:v>
                </c:pt>
                <c:pt idx="202">
                  <c:v>8050</c:v>
                </c:pt>
                <c:pt idx="203">
                  <c:v>8110</c:v>
                </c:pt>
                <c:pt idx="204">
                  <c:v>8170</c:v>
                </c:pt>
                <c:pt idx="205">
                  <c:v>8230</c:v>
                </c:pt>
                <c:pt idx="206">
                  <c:v>8290</c:v>
                </c:pt>
              </c:numCache>
            </c:numRef>
          </c:xVal>
          <c:yVal>
            <c:numRef>
              <c:f>'Pumped Well Data'!$H$5:$H$211</c:f>
              <c:numCache>
                <c:formatCode>0.00</c:formatCode>
                <c:ptCount val="207"/>
                <c:pt idx="0">
                  <c:v>80.88</c:v>
                </c:pt>
                <c:pt idx="1">
                  <c:v>82.05</c:v>
                </c:pt>
                <c:pt idx="2">
                  <c:v>82.05</c:v>
                </c:pt>
                <c:pt idx="3">
                  <c:v>82.1</c:v>
                </c:pt>
                <c:pt idx="4">
                  <c:v>82.14</c:v>
                </c:pt>
                <c:pt idx="5">
                  <c:v>82.14</c:v>
                </c:pt>
                <c:pt idx="6">
                  <c:v>82.04</c:v>
                </c:pt>
                <c:pt idx="7">
                  <c:v>82.05</c:v>
                </c:pt>
                <c:pt idx="8">
                  <c:v>82.13</c:v>
                </c:pt>
                <c:pt idx="9">
                  <c:v>82.22</c:v>
                </c:pt>
                <c:pt idx="10">
                  <c:v>82.29</c:v>
                </c:pt>
                <c:pt idx="11">
                  <c:v>82.33</c:v>
                </c:pt>
                <c:pt idx="12">
                  <c:v>82.33</c:v>
                </c:pt>
                <c:pt idx="13">
                  <c:v>82.36</c:v>
                </c:pt>
                <c:pt idx="14">
                  <c:v>82.41</c:v>
                </c:pt>
                <c:pt idx="15">
                  <c:v>82.45</c:v>
                </c:pt>
                <c:pt idx="16">
                  <c:v>82.53</c:v>
                </c:pt>
                <c:pt idx="17">
                  <c:v>82.59</c:v>
                </c:pt>
                <c:pt idx="18">
                  <c:v>82.66</c:v>
                </c:pt>
                <c:pt idx="19">
                  <c:v>82.73</c:v>
                </c:pt>
                <c:pt idx="20">
                  <c:v>82.8</c:v>
                </c:pt>
                <c:pt idx="21">
                  <c:v>82.94</c:v>
                </c:pt>
                <c:pt idx="22">
                  <c:v>83.07</c:v>
                </c:pt>
                <c:pt idx="23">
                  <c:v>83.2</c:v>
                </c:pt>
                <c:pt idx="24">
                  <c:v>83.3</c:v>
                </c:pt>
                <c:pt idx="25">
                  <c:v>83.41</c:v>
                </c:pt>
                <c:pt idx="26">
                  <c:v>83.52</c:v>
                </c:pt>
                <c:pt idx="27">
                  <c:v>83.62</c:v>
                </c:pt>
                <c:pt idx="28">
                  <c:v>83.72</c:v>
                </c:pt>
                <c:pt idx="29">
                  <c:v>83.9</c:v>
                </c:pt>
                <c:pt idx="30">
                  <c:v>84.06</c:v>
                </c:pt>
                <c:pt idx="31">
                  <c:v>84.24</c:v>
                </c:pt>
                <c:pt idx="32">
                  <c:v>84.39</c:v>
                </c:pt>
                <c:pt idx="33">
                  <c:v>84.84</c:v>
                </c:pt>
                <c:pt idx="34">
                  <c:v>85.25</c:v>
                </c:pt>
                <c:pt idx="35">
                  <c:v>85.62</c:v>
                </c:pt>
                <c:pt idx="36">
                  <c:v>85.96</c:v>
                </c:pt>
                <c:pt idx="37">
                  <c:v>86.34</c:v>
                </c:pt>
                <c:pt idx="38">
                  <c:v>86.67</c:v>
                </c:pt>
                <c:pt idx="39">
                  <c:v>86.99</c:v>
                </c:pt>
                <c:pt idx="40">
                  <c:v>87.57</c:v>
                </c:pt>
                <c:pt idx="41">
                  <c:v>88.15</c:v>
                </c:pt>
                <c:pt idx="42">
                  <c:v>88.67</c:v>
                </c:pt>
                <c:pt idx="43">
                  <c:v>89.16</c:v>
                </c:pt>
                <c:pt idx="44">
                  <c:v>89.59</c:v>
                </c:pt>
                <c:pt idx="45">
                  <c:v>90.04</c:v>
                </c:pt>
                <c:pt idx="46">
                  <c:v>90.48</c:v>
                </c:pt>
                <c:pt idx="47">
                  <c:v>90.84</c:v>
                </c:pt>
                <c:pt idx="48">
                  <c:v>91.24</c:v>
                </c:pt>
                <c:pt idx="49">
                  <c:v>91.61</c:v>
                </c:pt>
                <c:pt idx="50">
                  <c:v>91.99</c:v>
                </c:pt>
                <c:pt idx="51">
                  <c:v>92.32</c:v>
                </c:pt>
                <c:pt idx="52">
                  <c:v>92.74</c:v>
                </c:pt>
                <c:pt idx="53">
                  <c:v>93.14</c:v>
                </c:pt>
                <c:pt idx="54">
                  <c:v>93.51</c:v>
                </c:pt>
                <c:pt idx="55">
                  <c:v>93.85</c:v>
                </c:pt>
                <c:pt idx="56">
                  <c:v>94.17</c:v>
                </c:pt>
                <c:pt idx="57">
                  <c:v>94.51</c:v>
                </c:pt>
                <c:pt idx="58">
                  <c:v>94.82</c:v>
                </c:pt>
                <c:pt idx="59">
                  <c:v>95.13</c:v>
                </c:pt>
                <c:pt idx="60">
                  <c:v>95.44</c:v>
                </c:pt>
                <c:pt idx="61">
                  <c:v>95.72</c:v>
                </c:pt>
                <c:pt idx="62">
                  <c:v>95.97</c:v>
                </c:pt>
                <c:pt idx="63">
                  <c:v>96.24</c:v>
                </c:pt>
                <c:pt idx="64">
                  <c:v>96.49</c:v>
                </c:pt>
                <c:pt idx="65">
                  <c:v>96.75</c:v>
                </c:pt>
                <c:pt idx="66">
                  <c:v>97.02</c:v>
                </c:pt>
                <c:pt idx="67">
                  <c:v>97.25</c:v>
                </c:pt>
                <c:pt idx="68">
                  <c:v>97.51</c:v>
                </c:pt>
                <c:pt idx="69">
                  <c:v>97.76</c:v>
                </c:pt>
                <c:pt idx="70">
                  <c:v>97.97</c:v>
                </c:pt>
                <c:pt idx="71">
                  <c:v>98.24</c:v>
                </c:pt>
                <c:pt idx="72">
                  <c:v>98.43</c:v>
                </c:pt>
                <c:pt idx="73">
                  <c:v>98.61</c:v>
                </c:pt>
                <c:pt idx="74">
                  <c:v>98.82</c:v>
                </c:pt>
                <c:pt idx="75">
                  <c:v>99.01</c:v>
                </c:pt>
                <c:pt idx="76">
                  <c:v>99.23</c:v>
                </c:pt>
                <c:pt idx="77">
                  <c:v>99.52</c:v>
                </c:pt>
                <c:pt idx="78">
                  <c:v>99.75</c:v>
                </c:pt>
                <c:pt idx="79">
                  <c:v>99.96</c:v>
                </c:pt>
                <c:pt idx="80">
                  <c:v>100.18</c:v>
                </c:pt>
                <c:pt idx="81">
                  <c:v>100.38</c:v>
                </c:pt>
                <c:pt idx="82">
                  <c:v>100.58</c:v>
                </c:pt>
                <c:pt idx="83">
                  <c:v>100.83</c:v>
                </c:pt>
                <c:pt idx="84">
                  <c:v>100.93</c:v>
                </c:pt>
                <c:pt idx="85">
                  <c:v>101.11</c:v>
                </c:pt>
                <c:pt idx="86">
                  <c:v>101.28</c:v>
                </c:pt>
                <c:pt idx="87">
                  <c:v>101.44</c:v>
                </c:pt>
                <c:pt idx="88">
                  <c:v>101.58</c:v>
                </c:pt>
                <c:pt idx="89">
                  <c:v>101.73</c:v>
                </c:pt>
                <c:pt idx="90">
                  <c:v>101.89</c:v>
                </c:pt>
                <c:pt idx="91">
                  <c:v>102.06</c:v>
                </c:pt>
                <c:pt idx="92">
                  <c:v>102.22</c:v>
                </c:pt>
                <c:pt idx="93">
                  <c:v>102.38</c:v>
                </c:pt>
                <c:pt idx="94">
                  <c:v>102.56</c:v>
                </c:pt>
                <c:pt idx="95">
                  <c:v>102.72</c:v>
                </c:pt>
                <c:pt idx="96">
                  <c:v>102.87</c:v>
                </c:pt>
                <c:pt idx="97">
                  <c:v>103.01</c:v>
                </c:pt>
                <c:pt idx="98">
                  <c:v>103.14</c:v>
                </c:pt>
                <c:pt idx="99">
                  <c:v>103.28</c:v>
                </c:pt>
                <c:pt idx="100">
                  <c:v>103.4</c:v>
                </c:pt>
                <c:pt idx="101">
                  <c:v>103.55</c:v>
                </c:pt>
                <c:pt idx="102">
                  <c:v>103.69</c:v>
                </c:pt>
                <c:pt idx="103">
                  <c:v>103.82</c:v>
                </c:pt>
                <c:pt idx="104">
                  <c:v>103.96</c:v>
                </c:pt>
                <c:pt idx="105">
                  <c:v>104.09</c:v>
                </c:pt>
                <c:pt idx="106">
                  <c:v>104.2</c:v>
                </c:pt>
                <c:pt idx="107">
                  <c:v>103.49</c:v>
                </c:pt>
                <c:pt idx="108">
                  <c:v>103.46</c:v>
                </c:pt>
                <c:pt idx="109">
                  <c:v>103.44</c:v>
                </c:pt>
                <c:pt idx="110">
                  <c:v>103.41</c:v>
                </c:pt>
                <c:pt idx="111">
                  <c:v>103.38</c:v>
                </c:pt>
                <c:pt idx="112">
                  <c:v>103.36</c:v>
                </c:pt>
                <c:pt idx="113">
                  <c:v>103.34</c:v>
                </c:pt>
                <c:pt idx="114">
                  <c:v>103.32</c:v>
                </c:pt>
                <c:pt idx="115">
                  <c:v>103.3</c:v>
                </c:pt>
                <c:pt idx="116">
                  <c:v>103.28</c:v>
                </c:pt>
                <c:pt idx="117">
                  <c:v>103.25</c:v>
                </c:pt>
                <c:pt idx="118">
                  <c:v>103.21</c:v>
                </c:pt>
                <c:pt idx="119">
                  <c:v>103.18</c:v>
                </c:pt>
                <c:pt idx="120">
                  <c:v>103.15</c:v>
                </c:pt>
                <c:pt idx="121">
                  <c:v>103.12</c:v>
                </c:pt>
                <c:pt idx="122">
                  <c:v>103.06</c:v>
                </c:pt>
                <c:pt idx="123">
                  <c:v>103.01</c:v>
                </c:pt>
                <c:pt idx="124">
                  <c:v>102.95</c:v>
                </c:pt>
                <c:pt idx="125">
                  <c:v>102.9</c:v>
                </c:pt>
                <c:pt idx="126">
                  <c:v>102.85</c:v>
                </c:pt>
                <c:pt idx="127">
                  <c:v>102.73</c:v>
                </c:pt>
                <c:pt idx="128">
                  <c:v>102.61</c:v>
                </c:pt>
                <c:pt idx="129">
                  <c:v>102.5</c:v>
                </c:pt>
                <c:pt idx="130">
                  <c:v>102.4</c:v>
                </c:pt>
                <c:pt idx="131">
                  <c:v>102.3</c:v>
                </c:pt>
                <c:pt idx="132">
                  <c:v>102.21</c:v>
                </c:pt>
                <c:pt idx="133">
                  <c:v>102.11</c:v>
                </c:pt>
                <c:pt idx="134">
                  <c:v>102.02</c:v>
                </c:pt>
                <c:pt idx="135">
                  <c:v>101.87</c:v>
                </c:pt>
                <c:pt idx="136">
                  <c:v>101.67</c:v>
                </c:pt>
                <c:pt idx="137">
                  <c:v>101.52</c:v>
                </c:pt>
                <c:pt idx="138">
                  <c:v>101.36</c:v>
                </c:pt>
                <c:pt idx="139">
                  <c:v>100.94</c:v>
                </c:pt>
                <c:pt idx="140">
                  <c:v>100.29999923706055</c:v>
                </c:pt>
                <c:pt idx="141">
                  <c:v>99.700000762939453</c:v>
                </c:pt>
                <c:pt idx="142">
                  <c:v>99.100000381469727</c:v>
                </c:pt>
                <c:pt idx="143">
                  <c:v>98.600000381469727</c:v>
                </c:pt>
                <c:pt idx="144">
                  <c:v>98.100000381469727</c:v>
                </c:pt>
                <c:pt idx="145">
                  <c:v>97.600000381469727</c:v>
                </c:pt>
                <c:pt idx="146">
                  <c:v>96.799999237060547</c:v>
                </c:pt>
                <c:pt idx="147">
                  <c:v>95.899999618530273</c:v>
                </c:pt>
                <c:pt idx="148">
                  <c:v>95.299999237060547</c:v>
                </c:pt>
                <c:pt idx="149">
                  <c:v>94.600000381469727</c:v>
                </c:pt>
                <c:pt idx="150">
                  <c:v>94</c:v>
                </c:pt>
                <c:pt idx="151">
                  <c:v>93.399999618530273</c:v>
                </c:pt>
                <c:pt idx="152">
                  <c:v>92.799999237060547</c:v>
                </c:pt>
                <c:pt idx="153">
                  <c:v>92.200000762939453</c:v>
                </c:pt>
                <c:pt idx="154">
                  <c:v>91.599998474121094</c:v>
                </c:pt>
                <c:pt idx="155">
                  <c:v>91.099998474121094</c:v>
                </c:pt>
                <c:pt idx="156">
                  <c:v>90.5</c:v>
                </c:pt>
                <c:pt idx="157">
                  <c:v>90</c:v>
                </c:pt>
                <c:pt idx="158">
                  <c:v>89.5</c:v>
                </c:pt>
                <c:pt idx="159">
                  <c:v>89.099998474121094</c:v>
                </c:pt>
                <c:pt idx="160">
                  <c:v>88.599998474121094</c:v>
                </c:pt>
                <c:pt idx="161">
                  <c:v>88.099998474121094</c:v>
                </c:pt>
                <c:pt idx="162">
                  <c:v>87.700000762939453</c:v>
                </c:pt>
                <c:pt idx="163">
                  <c:v>87.299999237060547</c:v>
                </c:pt>
                <c:pt idx="164">
                  <c:v>86.599998474121094</c:v>
                </c:pt>
                <c:pt idx="165">
                  <c:v>86.099998474121094</c:v>
                </c:pt>
                <c:pt idx="166">
                  <c:v>85.700000762939453</c:v>
                </c:pt>
                <c:pt idx="167">
                  <c:v>85.200000762939453</c:v>
                </c:pt>
                <c:pt idx="168">
                  <c:v>84.799999237060547</c:v>
                </c:pt>
                <c:pt idx="169">
                  <c:v>84.400001525878906</c:v>
                </c:pt>
                <c:pt idx="170">
                  <c:v>84</c:v>
                </c:pt>
                <c:pt idx="171">
                  <c:v>83.599998474121094</c:v>
                </c:pt>
                <c:pt idx="172">
                  <c:v>83.200000762939453</c:v>
                </c:pt>
                <c:pt idx="173">
                  <c:v>82.900001525878906</c:v>
                </c:pt>
                <c:pt idx="174">
                  <c:v>82.5</c:v>
                </c:pt>
                <c:pt idx="175">
                  <c:v>82.099998474121094</c:v>
                </c:pt>
                <c:pt idx="176">
                  <c:v>81.799999237060547</c:v>
                </c:pt>
                <c:pt idx="177">
                  <c:v>81.5</c:v>
                </c:pt>
                <c:pt idx="178">
                  <c:v>81.099998474121094</c:v>
                </c:pt>
                <c:pt idx="179">
                  <c:v>80.799999237060547</c:v>
                </c:pt>
                <c:pt idx="180">
                  <c:v>80.599998474121094</c:v>
                </c:pt>
                <c:pt idx="181">
                  <c:v>80.200000762939453</c:v>
                </c:pt>
                <c:pt idx="182">
                  <c:v>79.900001525878906</c:v>
                </c:pt>
                <c:pt idx="183">
                  <c:v>79.599998474121094</c:v>
                </c:pt>
                <c:pt idx="184">
                  <c:v>79.400001525878906</c:v>
                </c:pt>
                <c:pt idx="185">
                  <c:v>79.099998474121094</c:v>
                </c:pt>
                <c:pt idx="186">
                  <c:v>78.799999237060547</c:v>
                </c:pt>
                <c:pt idx="187">
                  <c:v>78.5</c:v>
                </c:pt>
                <c:pt idx="188">
                  <c:v>78.299999237060547</c:v>
                </c:pt>
                <c:pt idx="189">
                  <c:v>78</c:v>
                </c:pt>
                <c:pt idx="190">
                  <c:v>77.799999237060547</c:v>
                </c:pt>
                <c:pt idx="191">
                  <c:v>77.599998474121094</c:v>
                </c:pt>
                <c:pt idx="192">
                  <c:v>77.299999237060547</c:v>
                </c:pt>
                <c:pt idx="193">
                  <c:v>77.099998474121094</c:v>
                </c:pt>
                <c:pt idx="194">
                  <c:v>76.799999237060547</c:v>
                </c:pt>
                <c:pt idx="195">
                  <c:v>76.599998474121094</c:v>
                </c:pt>
                <c:pt idx="196">
                  <c:v>76.299999237060547</c:v>
                </c:pt>
                <c:pt idx="197">
                  <c:v>76.099998474121094</c:v>
                </c:pt>
                <c:pt idx="198">
                  <c:v>75.900001525878906</c:v>
                </c:pt>
                <c:pt idx="199">
                  <c:v>75.700000762939453</c:v>
                </c:pt>
                <c:pt idx="200">
                  <c:v>75.5</c:v>
                </c:pt>
                <c:pt idx="201">
                  <c:v>75.299999237060547</c:v>
                </c:pt>
                <c:pt idx="202">
                  <c:v>75.099998474121094</c:v>
                </c:pt>
                <c:pt idx="203">
                  <c:v>75</c:v>
                </c:pt>
                <c:pt idx="204">
                  <c:v>74.799999237060547</c:v>
                </c:pt>
                <c:pt idx="205">
                  <c:v>74.599998474121094</c:v>
                </c:pt>
                <c:pt idx="206">
                  <c:v>74.400001525878906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387-4EA8-905B-1C894B5DA1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2636592"/>
        <c:axId val="1839949360"/>
      </c:scatterChart>
      <c:valAx>
        <c:axId val="1782636592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Time (min)</a:t>
                </a:r>
              </a:p>
            </c:rich>
          </c:tx>
          <c:layout>
            <c:manualLayout>
              <c:xMode val="edge"/>
              <c:yMode val="edge"/>
              <c:x val="0.4739779090113736"/>
              <c:y val="0.9263425925925925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high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9949360"/>
        <c:crosses val="autoZero"/>
        <c:crossBetween val="midCat"/>
      </c:valAx>
      <c:valAx>
        <c:axId val="1839949360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Water Level (m)</a:t>
                </a:r>
              </a:p>
              <a:p>
                <a:pPr>
                  <a:defRPr/>
                </a:pPr>
                <a:endParaRPr lang="en-CA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6365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>
                <a:solidFill>
                  <a:sysClr val="windowText" lastClr="000000"/>
                </a:solidFill>
              </a:rPr>
              <a:t>Cooper-</a:t>
            </a:r>
            <a:r>
              <a:rPr lang="en-US" sz="1400" baseline="0">
                <a:solidFill>
                  <a:sysClr val="windowText" lastClr="000000"/>
                </a:solidFill>
              </a:rPr>
              <a:t>Jacob &amp; </a:t>
            </a:r>
            <a:r>
              <a:rPr lang="en-US" sz="1400">
                <a:solidFill>
                  <a:sysClr val="windowText" lastClr="000000"/>
                </a:solidFill>
              </a:rPr>
              <a:t>Long Term Yield (100 Day Method):</a:t>
            </a:r>
            <a:r>
              <a:rPr lang="en-US" sz="1400" baseline="0">
                <a:solidFill>
                  <a:sysClr val="windowText" lastClr="000000"/>
                </a:solidFill>
              </a:rPr>
              <a:t> </a:t>
            </a:r>
            <a:r>
              <a:rPr lang="en-US" sz="1400" b="0" i="0" u="none" strike="noStrike" kern="1200" spc="0" baseline="0">
                <a:solidFill>
                  <a:sysClr val="windowText" lastClr="000000"/>
                </a:solidFill>
              </a:rPr>
              <a:t>WTN 88224, 2017-10-04</a:t>
            </a:r>
            <a:endParaRPr lang="en-US" sz="1400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0.21580786795262372"/>
          <c:y val="0.1028621432703944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218815943628347"/>
          <c:y val="0.18502324927698224"/>
          <c:w val="0.78472462817147859"/>
          <c:h val="0.65049394867308252"/>
        </c:manualLayout>
      </c:layout>
      <c:scatterChart>
        <c:scatterStyle val="lineMarker"/>
        <c:varyColors val="0"/>
        <c:ser>
          <c:idx val="1"/>
          <c:order val="0"/>
          <c:tx>
            <c:v>Drawdown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'Pumped Well Data'!$A$6:$A$111</c:f>
              <c:numCache>
                <c:formatCode>General</c:formatCode>
                <c:ptCount val="106"/>
                <c:pt idx="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  <c:pt idx="10">
                  <c:v>6</c:v>
                </c:pt>
                <c:pt idx="11">
                  <c:v>7</c:v>
                </c:pt>
                <c:pt idx="12">
                  <c:v>8</c:v>
                </c:pt>
                <c:pt idx="13">
                  <c:v>9</c:v>
                </c:pt>
                <c:pt idx="14">
                  <c:v>10</c:v>
                </c:pt>
                <c:pt idx="15">
                  <c:v>12</c:v>
                </c:pt>
                <c:pt idx="16">
                  <c:v>14</c:v>
                </c:pt>
                <c:pt idx="17">
                  <c:v>16</c:v>
                </c:pt>
                <c:pt idx="18">
                  <c:v>18</c:v>
                </c:pt>
                <c:pt idx="19">
                  <c:v>20</c:v>
                </c:pt>
                <c:pt idx="20">
                  <c:v>25</c:v>
                </c:pt>
                <c:pt idx="21">
                  <c:v>30</c:v>
                </c:pt>
                <c:pt idx="22">
                  <c:v>35</c:v>
                </c:pt>
                <c:pt idx="23">
                  <c:v>40</c:v>
                </c:pt>
                <c:pt idx="24">
                  <c:v>45</c:v>
                </c:pt>
                <c:pt idx="25">
                  <c:v>50</c:v>
                </c:pt>
                <c:pt idx="26">
                  <c:v>55</c:v>
                </c:pt>
                <c:pt idx="27">
                  <c:v>60</c:v>
                </c:pt>
                <c:pt idx="28">
                  <c:v>70</c:v>
                </c:pt>
                <c:pt idx="29">
                  <c:v>80</c:v>
                </c:pt>
                <c:pt idx="30">
                  <c:v>90</c:v>
                </c:pt>
                <c:pt idx="31">
                  <c:v>100</c:v>
                </c:pt>
                <c:pt idx="32">
                  <c:v>130</c:v>
                </c:pt>
                <c:pt idx="33">
                  <c:v>160</c:v>
                </c:pt>
                <c:pt idx="34">
                  <c:v>190</c:v>
                </c:pt>
                <c:pt idx="35">
                  <c:v>220</c:v>
                </c:pt>
                <c:pt idx="36">
                  <c:v>250</c:v>
                </c:pt>
                <c:pt idx="37">
                  <c:v>280</c:v>
                </c:pt>
                <c:pt idx="38">
                  <c:v>310</c:v>
                </c:pt>
                <c:pt idx="39">
                  <c:v>370</c:v>
                </c:pt>
                <c:pt idx="40">
                  <c:v>430</c:v>
                </c:pt>
                <c:pt idx="41">
                  <c:v>490</c:v>
                </c:pt>
                <c:pt idx="42">
                  <c:v>550</c:v>
                </c:pt>
                <c:pt idx="43">
                  <c:v>610</c:v>
                </c:pt>
                <c:pt idx="44">
                  <c:v>670</c:v>
                </c:pt>
                <c:pt idx="45">
                  <c:v>730</c:v>
                </c:pt>
                <c:pt idx="46">
                  <c:v>790</c:v>
                </c:pt>
                <c:pt idx="47">
                  <c:v>850</c:v>
                </c:pt>
                <c:pt idx="48">
                  <c:v>910</c:v>
                </c:pt>
                <c:pt idx="49">
                  <c:v>970</c:v>
                </c:pt>
                <c:pt idx="50">
                  <c:v>1030</c:v>
                </c:pt>
                <c:pt idx="51">
                  <c:v>1090</c:v>
                </c:pt>
                <c:pt idx="52">
                  <c:v>1150</c:v>
                </c:pt>
                <c:pt idx="53">
                  <c:v>1210</c:v>
                </c:pt>
                <c:pt idx="54">
                  <c:v>1270</c:v>
                </c:pt>
                <c:pt idx="55">
                  <c:v>1330</c:v>
                </c:pt>
                <c:pt idx="56">
                  <c:v>1390</c:v>
                </c:pt>
                <c:pt idx="57">
                  <c:v>1450</c:v>
                </c:pt>
                <c:pt idx="58">
                  <c:v>1510</c:v>
                </c:pt>
                <c:pt idx="59">
                  <c:v>1570</c:v>
                </c:pt>
                <c:pt idx="60">
                  <c:v>1630</c:v>
                </c:pt>
                <c:pt idx="61">
                  <c:v>1690</c:v>
                </c:pt>
                <c:pt idx="62">
                  <c:v>1750</c:v>
                </c:pt>
                <c:pt idx="63">
                  <c:v>1810</c:v>
                </c:pt>
                <c:pt idx="64">
                  <c:v>1870</c:v>
                </c:pt>
                <c:pt idx="65">
                  <c:v>1930</c:v>
                </c:pt>
                <c:pt idx="66">
                  <c:v>1990</c:v>
                </c:pt>
                <c:pt idx="67">
                  <c:v>2050</c:v>
                </c:pt>
                <c:pt idx="68">
                  <c:v>2110</c:v>
                </c:pt>
                <c:pt idx="69">
                  <c:v>2170</c:v>
                </c:pt>
                <c:pt idx="70">
                  <c:v>2230</c:v>
                </c:pt>
                <c:pt idx="71">
                  <c:v>2290</c:v>
                </c:pt>
                <c:pt idx="72">
                  <c:v>2350</c:v>
                </c:pt>
                <c:pt idx="73">
                  <c:v>2410</c:v>
                </c:pt>
                <c:pt idx="74">
                  <c:v>2470</c:v>
                </c:pt>
                <c:pt idx="75">
                  <c:v>2530</c:v>
                </c:pt>
                <c:pt idx="76">
                  <c:v>2590</c:v>
                </c:pt>
                <c:pt idx="77">
                  <c:v>2650</c:v>
                </c:pt>
                <c:pt idx="78">
                  <c:v>2710</c:v>
                </c:pt>
                <c:pt idx="79">
                  <c:v>2770</c:v>
                </c:pt>
                <c:pt idx="80">
                  <c:v>2830</c:v>
                </c:pt>
                <c:pt idx="81">
                  <c:v>2890</c:v>
                </c:pt>
                <c:pt idx="82">
                  <c:v>2950</c:v>
                </c:pt>
                <c:pt idx="83">
                  <c:v>3010</c:v>
                </c:pt>
                <c:pt idx="84">
                  <c:v>3070</c:v>
                </c:pt>
                <c:pt idx="85">
                  <c:v>3130</c:v>
                </c:pt>
                <c:pt idx="86">
                  <c:v>3190</c:v>
                </c:pt>
                <c:pt idx="87">
                  <c:v>3250</c:v>
                </c:pt>
                <c:pt idx="88">
                  <c:v>3310</c:v>
                </c:pt>
                <c:pt idx="89">
                  <c:v>3370</c:v>
                </c:pt>
                <c:pt idx="90">
                  <c:v>3430</c:v>
                </c:pt>
                <c:pt idx="91">
                  <c:v>3490</c:v>
                </c:pt>
                <c:pt idx="92">
                  <c:v>3550</c:v>
                </c:pt>
                <c:pt idx="93">
                  <c:v>3610</c:v>
                </c:pt>
                <c:pt idx="94">
                  <c:v>3670</c:v>
                </c:pt>
                <c:pt idx="95">
                  <c:v>3730</c:v>
                </c:pt>
                <c:pt idx="96">
                  <c:v>3790</c:v>
                </c:pt>
                <c:pt idx="97">
                  <c:v>3850</c:v>
                </c:pt>
                <c:pt idx="98">
                  <c:v>3910</c:v>
                </c:pt>
                <c:pt idx="99">
                  <c:v>3970</c:v>
                </c:pt>
                <c:pt idx="100">
                  <c:v>4030</c:v>
                </c:pt>
                <c:pt idx="101">
                  <c:v>4090</c:v>
                </c:pt>
                <c:pt idx="102">
                  <c:v>4150</c:v>
                </c:pt>
                <c:pt idx="103">
                  <c:v>4210</c:v>
                </c:pt>
                <c:pt idx="104">
                  <c:v>4270</c:v>
                </c:pt>
                <c:pt idx="105">
                  <c:v>4320</c:v>
                </c:pt>
              </c:numCache>
            </c:numRef>
          </c:xVal>
          <c:yVal>
            <c:numRef>
              <c:f>'Pumped Well Data'!$I$6:$I$111</c:f>
              <c:numCache>
                <c:formatCode>0.000</c:formatCode>
                <c:ptCount val="106"/>
                <c:pt idx="0">
                  <c:v>1.1700000000000017</c:v>
                </c:pt>
                <c:pt idx="1">
                  <c:v>1.1700000000000017</c:v>
                </c:pt>
                <c:pt idx="2">
                  <c:v>1.2199999999999989</c:v>
                </c:pt>
                <c:pt idx="3">
                  <c:v>1.2600000000000051</c:v>
                </c:pt>
                <c:pt idx="4">
                  <c:v>1.2600000000000051</c:v>
                </c:pt>
                <c:pt idx="5">
                  <c:v>1.1600000000000108</c:v>
                </c:pt>
                <c:pt idx="6">
                  <c:v>1.1700000000000017</c:v>
                </c:pt>
                <c:pt idx="7">
                  <c:v>1.25</c:v>
                </c:pt>
                <c:pt idx="8">
                  <c:v>1.3400000000000034</c:v>
                </c:pt>
                <c:pt idx="9">
                  <c:v>1.4100000000000108</c:v>
                </c:pt>
                <c:pt idx="10">
                  <c:v>1.4500000000000028</c:v>
                </c:pt>
                <c:pt idx="11">
                  <c:v>1.4500000000000028</c:v>
                </c:pt>
                <c:pt idx="12">
                  <c:v>1.480000000000004</c:v>
                </c:pt>
                <c:pt idx="13">
                  <c:v>1.5300000000000011</c:v>
                </c:pt>
                <c:pt idx="14">
                  <c:v>1.5700000000000074</c:v>
                </c:pt>
                <c:pt idx="15">
                  <c:v>1.6500000000000057</c:v>
                </c:pt>
                <c:pt idx="16">
                  <c:v>1.710000000000008</c:v>
                </c:pt>
                <c:pt idx="17">
                  <c:v>1.7800000000000011</c:v>
                </c:pt>
                <c:pt idx="18">
                  <c:v>1.8500000000000085</c:v>
                </c:pt>
                <c:pt idx="19">
                  <c:v>1.9200000000000017</c:v>
                </c:pt>
                <c:pt idx="20">
                  <c:v>2.0600000000000023</c:v>
                </c:pt>
                <c:pt idx="21">
                  <c:v>2.1899999999999977</c:v>
                </c:pt>
                <c:pt idx="22">
                  <c:v>2.3200000000000074</c:v>
                </c:pt>
                <c:pt idx="23">
                  <c:v>2.4200000000000017</c:v>
                </c:pt>
                <c:pt idx="24">
                  <c:v>2.5300000000000011</c:v>
                </c:pt>
                <c:pt idx="25">
                  <c:v>2.6400000000000006</c:v>
                </c:pt>
                <c:pt idx="26">
                  <c:v>2.7400000000000091</c:v>
                </c:pt>
                <c:pt idx="27">
                  <c:v>2.8400000000000034</c:v>
                </c:pt>
                <c:pt idx="28">
                  <c:v>3.0200000000000102</c:v>
                </c:pt>
                <c:pt idx="29">
                  <c:v>3.1800000000000068</c:v>
                </c:pt>
                <c:pt idx="30">
                  <c:v>3.3599999999999994</c:v>
                </c:pt>
                <c:pt idx="31">
                  <c:v>3.5100000000000051</c:v>
                </c:pt>
                <c:pt idx="32">
                  <c:v>3.960000000000008</c:v>
                </c:pt>
                <c:pt idx="33">
                  <c:v>4.3700000000000045</c:v>
                </c:pt>
                <c:pt idx="34">
                  <c:v>4.7400000000000091</c:v>
                </c:pt>
                <c:pt idx="35">
                  <c:v>5.0799999999999983</c:v>
                </c:pt>
                <c:pt idx="36">
                  <c:v>5.460000000000008</c:v>
                </c:pt>
                <c:pt idx="37">
                  <c:v>5.7900000000000063</c:v>
                </c:pt>
                <c:pt idx="38">
                  <c:v>6.1099999999999994</c:v>
                </c:pt>
                <c:pt idx="39">
                  <c:v>6.6899999999999977</c:v>
                </c:pt>
                <c:pt idx="40">
                  <c:v>7.2700000000000102</c:v>
                </c:pt>
                <c:pt idx="41">
                  <c:v>7.7900000000000063</c:v>
                </c:pt>
                <c:pt idx="42">
                  <c:v>8.2800000000000011</c:v>
                </c:pt>
                <c:pt idx="43">
                  <c:v>8.710000000000008</c:v>
                </c:pt>
                <c:pt idx="44">
                  <c:v>9.1600000000000108</c:v>
                </c:pt>
                <c:pt idx="45">
                  <c:v>9.6000000000000085</c:v>
                </c:pt>
                <c:pt idx="46">
                  <c:v>9.960000000000008</c:v>
                </c:pt>
                <c:pt idx="47">
                  <c:v>10.36</c:v>
                </c:pt>
                <c:pt idx="48">
                  <c:v>10.730000000000004</c:v>
                </c:pt>
                <c:pt idx="49">
                  <c:v>11.11</c:v>
                </c:pt>
                <c:pt idx="50">
                  <c:v>11.439999999999998</c:v>
                </c:pt>
                <c:pt idx="51">
                  <c:v>11.86</c:v>
                </c:pt>
                <c:pt idx="52">
                  <c:v>12.260000000000005</c:v>
                </c:pt>
                <c:pt idx="53">
                  <c:v>12.63000000000001</c:v>
                </c:pt>
                <c:pt idx="54">
                  <c:v>12.969999999999999</c:v>
                </c:pt>
                <c:pt idx="55">
                  <c:v>13.290000000000006</c:v>
                </c:pt>
                <c:pt idx="56">
                  <c:v>13.63000000000001</c:v>
                </c:pt>
                <c:pt idx="57">
                  <c:v>13.939999999999998</c:v>
                </c:pt>
                <c:pt idx="58">
                  <c:v>14.25</c:v>
                </c:pt>
                <c:pt idx="59">
                  <c:v>14.560000000000002</c:v>
                </c:pt>
                <c:pt idx="60">
                  <c:v>14.840000000000003</c:v>
                </c:pt>
                <c:pt idx="61">
                  <c:v>15.090000000000003</c:v>
                </c:pt>
                <c:pt idx="62">
                  <c:v>15.36</c:v>
                </c:pt>
                <c:pt idx="63">
                  <c:v>15.61</c:v>
                </c:pt>
                <c:pt idx="64">
                  <c:v>15.870000000000005</c:v>
                </c:pt>
                <c:pt idx="65">
                  <c:v>16.14</c:v>
                </c:pt>
                <c:pt idx="66">
                  <c:v>16.370000000000005</c:v>
                </c:pt>
                <c:pt idx="67">
                  <c:v>16.63000000000001</c:v>
                </c:pt>
                <c:pt idx="68">
                  <c:v>16.88000000000001</c:v>
                </c:pt>
                <c:pt idx="69">
                  <c:v>17.090000000000003</c:v>
                </c:pt>
                <c:pt idx="70">
                  <c:v>17.36</c:v>
                </c:pt>
                <c:pt idx="71">
                  <c:v>17.550000000000011</c:v>
                </c:pt>
                <c:pt idx="72">
                  <c:v>17.730000000000004</c:v>
                </c:pt>
                <c:pt idx="73">
                  <c:v>17.939999999999998</c:v>
                </c:pt>
                <c:pt idx="74">
                  <c:v>18.13000000000001</c:v>
                </c:pt>
                <c:pt idx="75">
                  <c:v>18.350000000000009</c:v>
                </c:pt>
                <c:pt idx="76">
                  <c:v>18.64</c:v>
                </c:pt>
                <c:pt idx="77">
                  <c:v>18.870000000000005</c:v>
                </c:pt>
                <c:pt idx="78">
                  <c:v>19.079999999999998</c:v>
                </c:pt>
                <c:pt idx="79">
                  <c:v>19.300000000000011</c:v>
                </c:pt>
                <c:pt idx="80">
                  <c:v>19.5</c:v>
                </c:pt>
                <c:pt idx="81">
                  <c:v>19.700000000000003</c:v>
                </c:pt>
                <c:pt idx="82">
                  <c:v>19.950000000000003</c:v>
                </c:pt>
                <c:pt idx="83">
                  <c:v>20.050000000000011</c:v>
                </c:pt>
                <c:pt idx="84">
                  <c:v>20.230000000000004</c:v>
                </c:pt>
                <c:pt idx="85">
                  <c:v>20.400000000000006</c:v>
                </c:pt>
                <c:pt idx="86">
                  <c:v>20.560000000000002</c:v>
                </c:pt>
                <c:pt idx="87">
                  <c:v>20.700000000000003</c:v>
                </c:pt>
                <c:pt idx="88">
                  <c:v>20.850000000000009</c:v>
                </c:pt>
                <c:pt idx="89">
                  <c:v>21.010000000000005</c:v>
                </c:pt>
                <c:pt idx="90">
                  <c:v>21.180000000000007</c:v>
                </c:pt>
                <c:pt idx="91">
                  <c:v>21.340000000000003</c:v>
                </c:pt>
                <c:pt idx="92">
                  <c:v>21.5</c:v>
                </c:pt>
                <c:pt idx="93">
                  <c:v>21.680000000000007</c:v>
                </c:pt>
                <c:pt idx="94">
                  <c:v>21.840000000000003</c:v>
                </c:pt>
                <c:pt idx="95">
                  <c:v>21.990000000000009</c:v>
                </c:pt>
                <c:pt idx="96">
                  <c:v>22.13000000000001</c:v>
                </c:pt>
                <c:pt idx="97">
                  <c:v>22.260000000000005</c:v>
                </c:pt>
                <c:pt idx="98">
                  <c:v>22.400000000000006</c:v>
                </c:pt>
                <c:pt idx="99">
                  <c:v>22.52000000000001</c:v>
                </c:pt>
                <c:pt idx="100">
                  <c:v>22.67</c:v>
                </c:pt>
                <c:pt idx="101">
                  <c:v>22.810000000000002</c:v>
                </c:pt>
                <c:pt idx="102">
                  <c:v>22.939999999999998</c:v>
                </c:pt>
                <c:pt idx="103">
                  <c:v>23.08</c:v>
                </c:pt>
                <c:pt idx="104">
                  <c:v>23.210000000000008</c:v>
                </c:pt>
                <c:pt idx="105">
                  <c:v>23.320000000000007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E51-4F38-9916-B1E51AD59A58}"/>
            </c:ext>
          </c:extLst>
        </c:ser>
        <c:ser>
          <c:idx val="0"/>
          <c:order val="1"/>
          <c:tx>
            <c:v>Adjusted Drawdown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'Pumped Well Data'!$A$5:$A$111</c:f>
              <c:numCache>
                <c:formatCode>General</c:formatCode>
                <c:ptCount val="107"/>
                <c:pt idx="0">
                  <c:v>0</c:v>
                </c:pt>
                <c:pt idx="1">
                  <c:v>0.5</c:v>
                </c:pt>
                <c:pt idx="2">
                  <c:v>1</c:v>
                </c:pt>
                <c:pt idx="3">
                  <c:v>1.5</c:v>
                </c:pt>
                <c:pt idx="4">
                  <c:v>2</c:v>
                </c:pt>
                <c:pt idx="5">
                  <c:v>2.5</c:v>
                </c:pt>
                <c:pt idx="6">
                  <c:v>3</c:v>
                </c:pt>
                <c:pt idx="7">
                  <c:v>3.5</c:v>
                </c:pt>
                <c:pt idx="8">
                  <c:v>4</c:v>
                </c:pt>
                <c:pt idx="9">
                  <c:v>4.5</c:v>
                </c:pt>
                <c:pt idx="10">
                  <c:v>5</c:v>
                </c:pt>
                <c:pt idx="11">
                  <c:v>6</c:v>
                </c:pt>
                <c:pt idx="12">
                  <c:v>7</c:v>
                </c:pt>
                <c:pt idx="13">
                  <c:v>8</c:v>
                </c:pt>
                <c:pt idx="14">
                  <c:v>9</c:v>
                </c:pt>
                <c:pt idx="15">
                  <c:v>10</c:v>
                </c:pt>
                <c:pt idx="16">
                  <c:v>12</c:v>
                </c:pt>
                <c:pt idx="17">
                  <c:v>14</c:v>
                </c:pt>
                <c:pt idx="18">
                  <c:v>16</c:v>
                </c:pt>
                <c:pt idx="19">
                  <c:v>18</c:v>
                </c:pt>
                <c:pt idx="20">
                  <c:v>20</c:v>
                </c:pt>
                <c:pt idx="21">
                  <c:v>25</c:v>
                </c:pt>
                <c:pt idx="22">
                  <c:v>30</c:v>
                </c:pt>
                <c:pt idx="23">
                  <c:v>35</c:v>
                </c:pt>
                <c:pt idx="24">
                  <c:v>40</c:v>
                </c:pt>
                <c:pt idx="25">
                  <c:v>45</c:v>
                </c:pt>
                <c:pt idx="26">
                  <c:v>50</c:v>
                </c:pt>
                <c:pt idx="27">
                  <c:v>55</c:v>
                </c:pt>
                <c:pt idx="28">
                  <c:v>60</c:v>
                </c:pt>
                <c:pt idx="29">
                  <c:v>70</c:v>
                </c:pt>
                <c:pt idx="30">
                  <c:v>80</c:v>
                </c:pt>
                <c:pt idx="31">
                  <c:v>90</c:v>
                </c:pt>
                <c:pt idx="32">
                  <c:v>100</c:v>
                </c:pt>
                <c:pt idx="33">
                  <c:v>130</c:v>
                </c:pt>
                <c:pt idx="34">
                  <c:v>160</c:v>
                </c:pt>
                <c:pt idx="35">
                  <c:v>190</c:v>
                </c:pt>
                <c:pt idx="36">
                  <c:v>220</c:v>
                </c:pt>
                <c:pt idx="37">
                  <c:v>250</c:v>
                </c:pt>
                <c:pt idx="38">
                  <c:v>280</c:v>
                </c:pt>
                <c:pt idx="39">
                  <c:v>310</c:v>
                </c:pt>
                <c:pt idx="40">
                  <c:v>370</c:v>
                </c:pt>
                <c:pt idx="41">
                  <c:v>430</c:v>
                </c:pt>
                <c:pt idx="42">
                  <c:v>490</c:v>
                </c:pt>
                <c:pt idx="43">
                  <c:v>550</c:v>
                </c:pt>
                <c:pt idx="44">
                  <c:v>610</c:v>
                </c:pt>
                <c:pt idx="45">
                  <c:v>670</c:v>
                </c:pt>
                <c:pt idx="46">
                  <c:v>730</c:v>
                </c:pt>
                <c:pt idx="47">
                  <c:v>790</c:v>
                </c:pt>
                <c:pt idx="48">
                  <c:v>850</c:v>
                </c:pt>
                <c:pt idx="49">
                  <c:v>910</c:v>
                </c:pt>
                <c:pt idx="50">
                  <c:v>970</c:v>
                </c:pt>
                <c:pt idx="51">
                  <c:v>1030</c:v>
                </c:pt>
                <c:pt idx="52">
                  <c:v>1090</c:v>
                </c:pt>
                <c:pt idx="53">
                  <c:v>1150</c:v>
                </c:pt>
                <c:pt idx="54">
                  <c:v>1210</c:v>
                </c:pt>
                <c:pt idx="55">
                  <c:v>1270</c:v>
                </c:pt>
                <c:pt idx="56">
                  <c:v>1330</c:v>
                </c:pt>
                <c:pt idx="57">
                  <c:v>1390</c:v>
                </c:pt>
                <c:pt idx="58">
                  <c:v>1450</c:v>
                </c:pt>
                <c:pt idx="59">
                  <c:v>1510</c:v>
                </c:pt>
                <c:pt idx="60">
                  <c:v>1570</c:v>
                </c:pt>
                <c:pt idx="61">
                  <c:v>1630</c:v>
                </c:pt>
                <c:pt idx="62">
                  <c:v>1690</c:v>
                </c:pt>
                <c:pt idx="63">
                  <c:v>1750</c:v>
                </c:pt>
                <c:pt idx="64">
                  <c:v>1810</c:v>
                </c:pt>
                <c:pt idx="65">
                  <c:v>1870</c:v>
                </c:pt>
                <c:pt idx="66">
                  <c:v>1930</c:v>
                </c:pt>
                <c:pt idx="67">
                  <c:v>1990</c:v>
                </c:pt>
                <c:pt idx="68">
                  <c:v>2050</c:v>
                </c:pt>
                <c:pt idx="69">
                  <c:v>2110</c:v>
                </c:pt>
                <c:pt idx="70">
                  <c:v>2170</c:v>
                </c:pt>
                <c:pt idx="71">
                  <c:v>2230</c:v>
                </c:pt>
                <c:pt idx="72">
                  <c:v>2290</c:v>
                </c:pt>
                <c:pt idx="73">
                  <c:v>2350</c:v>
                </c:pt>
                <c:pt idx="74">
                  <c:v>2410</c:v>
                </c:pt>
                <c:pt idx="75">
                  <c:v>2470</c:v>
                </c:pt>
                <c:pt idx="76">
                  <c:v>2530</c:v>
                </c:pt>
                <c:pt idx="77">
                  <c:v>2590</c:v>
                </c:pt>
                <c:pt idx="78">
                  <c:v>2650</c:v>
                </c:pt>
                <c:pt idx="79">
                  <c:v>2710</c:v>
                </c:pt>
                <c:pt idx="80">
                  <c:v>2770</c:v>
                </c:pt>
                <c:pt idx="81">
                  <c:v>2830</c:v>
                </c:pt>
                <c:pt idx="82">
                  <c:v>2890</c:v>
                </c:pt>
                <c:pt idx="83">
                  <c:v>2950</c:v>
                </c:pt>
                <c:pt idx="84">
                  <c:v>3010</c:v>
                </c:pt>
                <c:pt idx="85">
                  <c:v>3070</c:v>
                </c:pt>
                <c:pt idx="86">
                  <c:v>3130</c:v>
                </c:pt>
                <c:pt idx="87">
                  <c:v>3190</c:v>
                </c:pt>
                <c:pt idx="88">
                  <c:v>3250</c:v>
                </c:pt>
                <c:pt idx="89">
                  <c:v>3310</c:v>
                </c:pt>
                <c:pt idx="90">
                  <c:v>3370</c:v>
                </c:pt>
                <c:pt idx="91">
                  <c:v>3430</c:v>
                </c:pt>
                <c:pt idx="92">
                  <c:v>3490</c:v>
                </c:pt>
                <c:pt idx="93">
                  <c:v>3550</c:v>
                </c:pt>
                <c:pt idx="94">
                  <c:v>3610</c:v>
                </c:pt>
                <c:pt idx="95">
                  <c:v>3670</c:v>
                </c:pt>
                <c:pt idx="96">
                  <c:v>3730</c:v>
                </c:pt>
                <c:pt idx="97">
                  <c:v>3790</c:v>
                </c:pt>
                <c:pt idx="98">
                  <c:v>3850</c:v>
                </c:pt>
                <c:pt idx="99">
                  <c:v>3910</c:v>
                </c:pt>
                <c:pt idx="100">
                  <c:v>3970</c:v>
                </c:pt>
                <c:pt idx="101">
                  <c:v>4030</c:v>
                </c:pt>
                <c:pt idx="102">
                  <c:v>4090</c:v>
                </c:pt>
                <c:pt idx="103">
                  <c:v>4150</c:v>
                </c:pt>
                <c:pt idx="104">
                  <c:v>4210</c:v>
                </c:pt>
                <c:pt idx="105">
                  <c:v>4270</c:v>
                </c:pt>
                <c:pt idx="106">
                  <c:v>4320</c:v>
                </c:pt>
              </c:numCache>
            </c:numRef>
          </c:xVal>
          <c:yVal>
            <c:numRef>
              <c:f>'Pumped Well Data'!$K$5:$K$111</c:f>
              <c:numCache>
                <c:formatCode>0.000</c:formatCode>
                <c:ptCount val="107"/>
                <c:pt idx="0">
                  <c:v>0</c:v>
                </c:pt>
                <c:pt idx="1">
                  <c:v>1.1708333333333349</c:v>
                </c:pt>
                <c:pt idx="2">
                  <c:v>1.1716666666666684</c:v>
                </c:pt>
                <c:pt idx="3">
                  <c:v>1.2224999999999988</c:v>
                </c:pt>
                <c:pt idx="4">
                  <c:v>1.2633333333333385</c:v>
                </c:pt>
                <c:pt idx="5">
                  <c:v>1.2641666666666718</c:v>
                </c:pt>
                <c:pt idx="6">
                  <c:v>1.1650000000000107</c:v>
                </c:pt>
                <c:pt idx="7">
                  <c:v>1.1758333333333351</c:v>
                </c:pt>
                <c:pt idx="8">
                  <c:v>1.2566666666666666</c:v>
                </c:pt>
                <c:pt idx="9">
                  <c:v>1.3475000000000035</c:v>
                </c:pt>
                <c:pt idx="10">
                  <c:v>1.4183333333333441</c:v>
                </c:pt>
                <c:pt idx="11">
                  <c:v>1.4600000000000029</c:v>
                </c:pt>
                <c:pt idx="12">
                  <c:v>1.4616666666666696</c:v>
                </c:pt>
                <c:pt idx="13">
                  <c:v>1.4933333333333374</c:v>
                </c:pt>
                <c:pt idx="14">
                  <c:v>1.545000000000001</c:v>
                </c:pt>
                <c:pt idx="15">
                  <c:v>1.586666666666674</c:v>
                </c:pt>
                <c:pt idx="16">
                  <c:v>1.6700000000000057</c:v>
                </c:pt>
                <c:pt idx="17">
                  <c:v>1.7333333333333414</c:v>
                </c:pt>
                <c:pt idx="18">
                  <c:v>1.8066666666666678</c:v>
                </c:pt>
                <c:pt idx="19">
                  <c:v>1.8800000000000086</c:v>
                </c:pt>
                <c:pt idx="20">
                  <c:v>1.9533333333333351</c:v>
                </c:pt>
                <c:pt idx="21">
                  <c:v>2.1016666666666688</c:v>
                </c:pt>
                <c:pt idx="22">
                  <c:v>2.2399999999999975</c:v>
                </c:pt>
                <c:pt idx="23">
                  <c:v>2.3783333333333405</c:v>
                </c:pt>
                <c:pt idx="24">
                  <c:v>2.4866666666666686</c:v>
                </c:pt>
                <c:pt idx="25">
                  <c:v>2.6050000000000013</c:v>
                </c:pt>
                <c:pt idx="26">
                  <c:v>2.723333333333334</c:v>
                </c:pt>
                <c:pt idx="27">
                  <c:v>2.8316666666666759</c:v>
                </c:pt>
                <c:pt idx="28">
                  <c:v>2.9400000000000035</c:v>
                </c:pt>
                <c:pt idx="29">
                  <c:v>3.1366666666666769</c:v>
                </c:pt>
                <c:pt idx="30">
                  <c:v>3.3133333333333401</c:v>
                </c:pt>
                <c:pt idx="31">
                  <c:v>3.5099999999999993</c:v>
                </c:pt>
                <c:pt idx="32">
                  <c:v>3.6766666666666716</c:v>
                </c:pt>
                <c:pt idx="33">
                  <c:v>4.1766666666666747</c:v>
                </c:pt>
                <c:pt idx="34">
                  <c:v>4.6366666666666712</c:v>
                </c:pt>
                <c:pt idx="35">
                  <c:v>5.0566666666666755</c:v>
                </c:pt>
                <c:pt idx="36">
                  <c:v>5.4466666666666645</c:v>
                </c:pt>
                <c:pt idx="37">
                  <c:v>5.8766666666666749</c:v>
                </c:pt>
                <c:pt idx="38">
                  <c:v>6.256666666666673</c:v>
                </c:pt>
                <c:pt idx="39">
                  <c:v>6.626666666666666</c:v>
                </c:pt>
                <c:pt idx="40">
                  <c:v>7.3066666666666649</c:v>
                </c:pt>
                <c:pt idx="41">
                  <c:v>7.986666666666677</c:v>
                </c:pt>
                <c:pt idx="42">
                  <c:v>8.6066666666666727</c:v>
                </c:pt>
                <c:pt idx="43">
                  <c:v>9.1966666666666672</c:v>
                </c:pt>
                <c:pt idx="44">
                  <c:v>9.7266666666666737</c:v>
                </c:pt>
                <c:pt idx="45">
                  <c:v>10.276666666666678</c:v>
                </c:pt>
                <c:pt idx="46">
                  <c:v>10.816666666666675</c:v>
                </c:pt>
                <c:pt idx="47">
                  <c:v>11.276666666666674</c:v>
                </c:pt>
                <c:pt idx="48">
                  <c:v>11.776666666666666</c:v>
                </c:pt>
                <c:pt idx="49">
                  <c:v>12.24666666666667</c:v>
                </c:pt>
                <c:pt idx="50">
                  <c:v>12.726666666666667</c:v>
                </c:pt>
                <c:pt idx="51">
                  <c:v>13.156666666666665</c:v>
                </c:pt>
                <c:pt idx="52">
                  <c:v>13.676666666666666</c:v>
                </c:pt>
                <c:pt idx="53">
                  <c:v>14.176666666666671</c:v>
                </c:pt>
                <c:pt idx="54">
                  <c:v>14.646666666666675</c:v>
                </c:pt>
                <c:pt idx="55">
                  <c:v>15.086666666666666</c:v>
                </c:pt>
                <c:pt idx="56">
                  <c:v>15.506666666666673</c:v>
                </c:pt>
                <c:pt idx="57">
                  <c:v>15.946666666666676</c:v>
                </c:pt>
                <c:pt idx="58">
                  <c:v>16.356666666666666</c:v>
                </c:pt>
                <c:pt idx="59">
                  <c:v>16.766666666666666</c:v>
                </c:pt>
                <c:pt idx="60">
                  <c:v>17.176666666666669</c:v>
                </c:pt>
                <c:pt idx="61">
                  <c:v>17.556666666666672</c:v>
                </c:pt>
                <c:pt idx="62">
                  <c:v>17.90666666666667</c:v>
                </c:pt>
                <c:pt idx="63">
                  <c:v>18.276666666666667</c:v>
                </c:pt>
                <c:pt idx="64">
                  <c:v>18.626666666666665</c:v>
                </c:pt>
                <c:pt idx="65">
                  <c:v>18.986666666666672</c:v>
                </c:pt>
                <c:pt idx="66">
                  <c:v>19.356666666666669</c:v>
                </c:pt>
                <c:pt idx="67">
                  <c:v>19.686666666666671</c:v>
                </c:pt>
                <c:pt idx="68">
                  <c:v>20.046666666666678</c:v>
                </c:pt>
                <c:pt idx="69">
                  <c:v>20.396666666666675</c:v>
                </c:pt>
                <c:pt idx="70">
                  <c:v>20.706666666666671</c:v>
                </c:pt>
                <c:pt idx="71">
                  <c:v>21.076666666666668</c:v>
                </c:pt>
                <c:pt idx="72">
                  <c:v>21.366666666666678</c:v>
                </c:pt>
                <c:pt idx="73">
                  <c:v>21.646666666666672</c:v>
                </c:pt>
                <c:pt idx="74">
                  <c:v>21.956666666666663</c:v>
                </c:pt>
                <c:pt idx="75">
                  <c:v>22.246666666666677</c:v>
                </c:pt>
                <c:pt idx="76">
                  <c:v>22.566666666666677</c:v>
                </c:pt>
                <c:pt idx="77">
                  <c:v>22.956666666666667</c:v>
                </c:pt>
                <c:pt idx="78">
                  <c:v>23.286666666666672</c:v>
                </c:pt>
                <c:pt idx="79">
                  <c:v>23.596666666666664</c:v>
                </c:pt>
                <c:pt idx="80">
                  <c:v>23.916666666666679</c:v>
                </c:pt>
                <c:pt idx="81">
                  <c:v>24.216666666666669</c:v>
                </c:pt>
                <c:pt idx="82">
                  <c:v>24.516666666666669</c:v>
                </c:pt>
                <c:pt idx="83">
                  <c:v>24.866666666666671</c:v>
                </c:pt>
                <c:pt idx="84">
                  <c:v>25.066666666666677</c:v>
                </c:pt>
                <c:pt idx="85">
                  <c:v>25.346666666666671</c:v>
                </c:pt>
                <c:pt idx="86">
                  <c:v>25.616666666666674</c:v>
                </c:pt>
                <c:pt idx="87">
                  <c:v>25.876666666666669</c:v>
                </c:pt>
                <c:pt idx="88">
                  <c:v>26.116666666666671</c:v>
                </c:pt>
                <c:pt idx="89">
                  <c:v>26.366666666666674</c:v>
                </c:pt>
                <c:pt idx="90">
                  <c:v>26.626666666666672</c:v>
                </c:pt>
                <c:pt idx="91">
                  <c:v>26.896666666666675</c:v>
                </c:pt>
                <c:pt idx="92">
                  <c:v>27.15666666666667</c:v>
                </c:pt>
                <c:pt idx="93">
                  <c:v>27.416666666666668</c:v>
                </c:pt>
                <c:pt idx="94">
                  <c:v>27.696666666666673</c:v>
                </c:pt>
                <c:pt idx="95">
                  <c:v>27.956666666666671</c:v>
                </c:pt>
                <c:pt idx="96">
                  <c:v>28.206666666666678</c:v>
                </c:pt>
                <c:pt idx="97">
                  <c:v>28.446666666666676</c:v>
                </c:pt>
                <c:pt idx="98">
                  <c:v>28.676666666666673</c:v>
                </c:pt>
                <c:pt idx="99">
                  <c:v>28.916666666666671</c:v>
                </c:pt>
                <c:pt idx="100">
                  <c:v>29.136666666666677</c:v>
                </c:pt>
                <c:pt idx="101">
                  <c:v>29.38666666666667</c:v>
                </c:pt>
                <c:pt idx="102">
                  <c:v>29.626666666666669</c:v>
                </c:pt>
                <c:pt idx="103">
                  <c:v>29.856666666666666</c:v>
                </c:pt>
                <c:pt idx="104">
                  <c:v>30.096666666666664</c:v>
                </c:pt>
                <c:pt idx="105">
                  <c:v>30.326666666666675</c:v>
                </c:pt>
                <c:pt idx="106">
                  <c:v>30.520000000000007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3672-4556-A9CD-49FECB7B5A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2636592"/>
        <c:axId val="1839949360"/>
        <c:extLst/>
      </c:scatterChart>
      <c:valAx>
        <c:axId val="1782636592"/>
        <c:scaling>
          <c:logBase val="10"/>
          <c:orientation val="minMax"/>
          <c:max val="144000"/>
        </c:scaling>
        <c:delete val="0"/>
        <c:axPos val="t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Time (min)</a:t>
                </a:r>
              </a:p>
            </c:rich>
          </c:tx>
          <c:layout>
            <c:manualLayout>
              <c:xMode val="edge"/>
              <c:yMode val="edge"/>
              <c:x val="0.48693497841342498"/>
              <c:y val="0.9065651006034670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high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9949360"/>
        <c:crosses val="autoZero"/>
        <c:crossBetween val="midCat"/>
      </c:valAx>
      <c:valAx>
        <c:axId val="1839949360"/>
        <c:scaling>
          <c:orientation val="maxMin"/>
          <c:max val="8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Drawdown (m)</a:t>
                </a:r>
              </a:p>
              <a:p>
                <a:pPr>
                  <a:defRPr/>
                </a:pPr>
                <a:endParaRPr lang="en-CA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63659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5675773016266484"/>
          <c:y val="0.73019953513974223"/>
          <c:w val="0.15121369773596208"/>
          <c:h val="8.4293139250209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>
                <a:solidFill>
                  <a:sysClr val="windowText" lastClr="000000"/>
                </a:solidFill>
              </a:rPr>
              <a:t>Residual Drawdown VS log</a:t>
            </a:r>
            <a:r>
              <a:rPr lang="en-US" sz="1400" baseline="0">
                <a:solidFill>
                  <a:sysClr val="windowText" lastClr="000000"/>
                </a:solidFill>
              </a:rPr>
              <a:t> </a:t>
            </a:r>
            <a:r>
              <a:rPr lang="en-US" sz="1400">
                <a:solidFill>
                  <a:sysClr val="windowText" lastClr="000000"/>
                </a:solidFill>
              </a:rPr>
              <a:t>t/t': </a:t>
            </a:r>
            <a:r>
              <a:rPr lang="en-US" sz="1400" b="0" i="0" u="none" strike="noStrike" kern="1200" spc="0" baseline="0">
                <a:solidFill>
                  <a:sysClr val="windowText" lastClr="000000"/>
                </a:solidFill>
              </a:rPr>
              <a:t>WTN 88224, 2017-10-04</a:t>
            </a:r>
            <a:endParaRPr lang="en-US" sz="1400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0.29851844352949597"/>
          <c:y val="7.816054283859612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938648293963253"/>
          <c:y val="0.17266221930592013"/>
          <c:w val="0.78472462817147859"/>
          <c:h val="0.65049394867308252"/>
        </c:manualLayout>
      </c:layout>
      <c:scatterChart>
        <c:scatterStyle val="lineMarker"/>
        <c:varyColors val="0"/>
        <c:ser>
          <c:idx val="0"/>
          <c:order val="0"/>
          <c:tx>
            <c:v>Residual Drawdown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4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'Pumped Well Data'!$C$112:$C$211</c:f>
              <c:numCache>
                <c:formatCode>0.00</c:formatCode>
                <c:ptCount val="100"/>
                <c:pt idx="0">
                  <c:v>0</c:v>
                </c:pt>
                <c:pt idx="1">
                  <c:v>4321</c:v>
                </c:pt>
                <c:pt idx="2">
                  <c:v>2881</c:v>
                </c:pt>
                <c:pt idx="3">
                  <c:v>2161</c:v>
                </c:pt>
                <c:pt idx="4">
                  <c:v>1729</c:v>
                </c:pt>
                <c:pt idx="5">
                  <c:v>1441</c:v>
                </c:pt>
                <c:pt idx="6">
                  <c:v>1235.2857142857142</c:v>
                </c:pt>
                <c:pt idx="7">
                  <c:v>1081</c:v>
                </c:pt>
                <c:pt idx="8">
                  <c:v>961</c:v>
                </c:pt>
                <c:pt idx="9">
                  <c:v>865</c:v>
                </c:pt>
                <c:pt idx="10">
                  <c:v>721</c:v>
                </c:pt>
                <c:pt idx="11">
                  <c:v>618.14285714285711</c:v>
                </c:pt>
                <c:pt idx="12">
                  <c:v>541</c:v>
                </c:pt>
                <c:pt idx="13">
                  <c:v>481</c:v>
                </c:pt>
                <c:pt idx="14">
                  <c:v>433</c:v>
                </c:pt>
                <c:pt idx="15">
                  <c:v>361</c:v>
                </c:pt>
                <c:pt idx="16">
                  <c:v>309.57142857142856</c:v>
                </c:pt>
                <c:pt idx="17">
                  <c:v>271</c:v>
                </c:pt>
                <c:pt idx="18">
                  <c:v>241</c:v>
                </c:pt>
                <c:pt idx="19">
                  <c:v>217</c:v>
                </c:pt>
                <c:pt idx="20">
                  <c:v>173.8</c:v>
                </c:pt>
                <c:pt idx="21">
                  <c:v>145</c:v>
                </c:pt>
                <c:pt idx="22">
                  <c:v>124.42857142857143</c:v>
                </c:pt>
                <c:pt idx="23">
                  <c:v>109</c:v>
                </c:pt>
                <c:pt idx="24">
                  <c:v>97</c:v>
                </c:pt>
                <c:pt idx="25">
                  <c:v>87.4</c:v>
                </c:pt>
                <c:pt idx="26">
                  <c:v>79.545454545454547</c:v>
                </c:pt>
                <c:pt idx="27">
                  <c:v>73</c:v>
                </c:pt>
                <c:pt idx="28">
                  <c:v>62.714285714285715</c:v>
                </c:pt>
                <c:pt idx="29">
                  <c:v>55</c:v>
                </c:pt>
                <c:pt idx="30">
                  <c:v>49</c:v>
                </c:pt>
                <c:pt idx="31">
                  <c:v>44.2</c:v>
                </c:pt>
                <c:pt idx="32">
                  <c:v>34.230769230769234</c:v>
                </c:pt>
                <c:pt idx="33">
                  <c:v>28</c:v>
                </c:pt>
                <c:pt idx="34">
                  <c:v>23.736842105263158</c:v>
                </c:pt>
                <c:pt idx="35">
                  <c:v>20.636363636363637</c:v>
                </c:pt>
                <c:pt idx="36">
                  <c:v>18.28</c:v>
                </c:pt>
                <c:pt idx="37">
                  <c:v>16.428571428571427</c:v>
                </c:pt>
                <c:pt idx="38">
                  <c:v>14.935483870967742</c:v>
                </c:pt>
                <c:pt idx="39">
                  <c:v>12.675675675675675</c:v>
                </c:pt>
                <c:pt idx="40">
                  <c:v>11.046511627906977</c:v>
                </c:pt>
                <c:pt idx="41">
                  <c:v>9.816326530612244</c:v>
                </c:pt>
                <c:pt idx="42">
                  <c:v>8.8545454545454554</c:v>
                </c:pt>
                <c:pt idx="43">
                  <c:v>8.0819672131147549</c:v>
                </c:pt>
                <c:pt idx="44">
                  <c:v>7.4477611940298507</c:v>
                </c:pt>
                <c:pt idx="45">
                  <c:v>6.9178082191780819</c:v>
                </c:pt>
                <c:pt idx="46">
                  <c:v>6.4683544303797467</c:v>
                </c:pt>
                <c:pt idx="47">
                  <c:v>6.0823529411764703</c:v>
                </c:pt>
                <c:pt idx="48">
                  <c:v>5.7472527472527473</c:v>
                </c:pt>
                <c:pt idx="49">
                  <c:v>5.4536082474226806</c:v>
                </c:pt>
                <c:pt idx="50">
                  <c:v>5.1941747572815533</c:v>
                </c:pt>
                <c:pt idx="51">
                  <c:v>4.9633027522935782</c:v>
                </c:pt>
                <c:pt idx="52">
                  <c:v>4.7565217391304344</c:v>
                </c:pt>
                <c:pt idx="53">
                  <c:v>4.5702479338842972</c:v>
                </c:pt>
                <c:pt idx="54">
                  <c:v>4.4015748031496065</c:v>
                </c:pt>
                <c:pt idx="55">
                  <c:v>4.2481203007518795</c:v>
                </c:pt>
                <c:pt idx="56">
                  <c:v>4.1079136690647484</c:v>
                </c:pt>
                <c:pt idx="57">
                  <c:v>3.9793103448275864</c:v>
                </c:pt>
                <c:pt idx="58">
                  <c:v>3.8609271523178808</c:v>
                </c:pt>
                <c:pt idx="59">
                  <c:v>3.7515923566878979</c:v>
                </c:pt>
                <c:pt idx="60">
                  <c:v>3.6503067484662575</c:v>
                </c:pt>
                <c:pt idx="61">
                  <c:v>3.5562130177514795</c:v>
                </c:pt>
                <c:pt idx="62">
                  <c:v>3.4685714285714284</c:v>
                </c:pt>
                <c:pt idx="63">
                  <c:v>3.3867403314917128</c:v>
                </c:pt>
                <c:pt idx="64">
                  <c:v>3.3101604278074865</c:v>
                </c:pt>
                <c:pt idx="65">
                  <c:v>3.2383419689119171</c:v>
                </c:pt>
                <c:pt idx="66">
                  <c:v>3.170854271356784</c:v>
                </c:pt>
                <c:pt idx="67">
                  <c:v>3.1073170731707318</c:v>
                </c:pt>
                <c:pt idx="68">
                  <c:v>3.0473933649289098</c:v>
                </c:pt>
                <c:pt idx="69">
                  <c:v>2.9907834101382487</c:v>
                </c:pt>
                <c:pt idx="70">
                  <c:v>2.9372197309417039</c:v>
                </c:pt>
                <c:pt idx="71">
                  <c:v>2.8864628820960698</c:v>
                </c:pt>
                <c:pt idx="72">
                  <c:v>2.8382978723404255</c:v>
                </c:pt>
                <c:pt idx="73">
                  <c:v>2.7925311203319501</c:v>
                </c:pt>
                <c:pt idx="74">
                  <c:v>2.7489878542510122</c:v>
                </c:pt>
                <c:pt idx="75">
                  <c:v>2.7075098814229248</c:v>
                </c:pt>
                <c:pt idx="76">
                  <c:v>2.6679536679536682</c:v>
                </c:pt>
                <c:pt idx="77">
                  <c:v>2.6301886792452831</c:v>
                </c:pt>
                <c:pt idx="78">
                  <c:v>2.5940959409594098</c:v>
                </c:pt>
                <c:pt idx="79">
                  <c:v>2.5595667870036101</c:v>
                </c:pt>
                <c:pt idx="80">
                  <c:v>2.5265017667844525</c:v>
                </c:pt>
                <c:pt idx="81">
                  <c:v>2.4948096885813147</c:v>
                </c:pt>
                <c:pt idx="82">
                  <c:v>2.464406779661017</c:v>
                </c:pt>
                <c:pt idx="83">
                  <c:v>2.4352159468438539</c:v>
                </c:pt>
                <c:pt idx="84">
                  <c:v>2.4071661237785018</c:v>
                </c:pt>
                <c:pt idx="85">
                  <c:v>2.380191693290735</c:v>
                </c:pt>
                <c:pt idx="86">
                  <c:v>2.3542319749216301</c:v>
                </c:pt>
                <c:pt idx="87">
                  <c:v>2.3292307692307692</c:v>
                </c:pt>
                <c:pt idx="88">
                  <c:v>2.3051359516616312</c:v>
                </c:pt>
                <c:pt idx="89">
                  <c:v>2.2818991097922847</c:v>
                </c:pt>
                <c:pt idx="90">
                  <c:v>2.259475218658892</c:v>
                </c:pt>
                <c:pt idx="91">
                  <c:v>2.2378223495702008</c:v>
                </c:pt>
                <c:pt idx="92">
                  <c:v>2.2169014084507044</c:v>
                </c:pt>
                <c:pt idx="93">
                  <c:v>2.1966759002770084</c:v>
                </c:pt>
                <c:pt idx="94">
                  <c:v>2.1771117166212535</c:v>
                </c:pt>
                <c:pt idx="95">
                  <c:v>2.1581769436997318</c:v>
                </c:pt>
                <c:pt idx="96">
                  <c:v>2.1398416886543536</c:v>
                </c:pt>
                <c:pt idx="97">
                  <c:v>2.122077922077922</c:v>
                </c:pt>
                <c:pt idx="98">
                  <c:v>2.1048593350383631</c:v>
                </c:pt>
                <c:pt idx="99">
                  <c:v>2.0881612090680099</c:v>
                </c:pt>
              </c:numCache>
            </c:numRef>
          </c:xVal>
          <c:yVal>
            <c:numRef>
              <c:f>'Pumped Well Data'!$I$112:$I$211</c:f>
              <c:numCache>
                <c:formatCode>0.000</c:formatCode>
                <c:ptCount val="100"/>
                <c:pt idx="0">
                  <c:v>22.61</c:v>
                </c:pt>
                <c:pt idx="1">
                  <c:v>22.58</c:v>
                </c:pt>
                <c:pt idx="2">
                  <c:v>22.560000000000002</c:v>
                </c:pt>
                <c:pt idx="3">
                  <c:v>22.53</c:v>
                </c:pt>
                <c:pt idx="4">
                  <c:v>22.5</c:v>
                </c:pt>
                <c:pt idx="5">
                  <c:v>22.480000000000004</c:v>
                </c:pt>
                <c:pt idx="6">
                  <c:v>22.460000000000008</c:v>
                </c:pt>
                <c:pt idx="7">
                  <c:v>22.439999999999998</c:v>
                </c:pt>
                <c:pt idx="8">
                  <c:v>22.42</c:v>
                </c:pt>
                <c:pt idx="9">
                  <c:v>22.400000000000006</c:v>
                </c:pt>
                <c:pt idx="10">
                  <c:v>22.370000000000005</c:v>
                </c:pt>
                <c:pt idx="11">
                  <c:v>22.33</c:v>
                </c:pt>
                <c:pt idx="12">
                  <c:v>22.300000000000011</c:v>
                </c:pt>
                <c:pt idx="13">
                  <c:v>22.27000000000001</c:v>
                </c:pt>
                <c:pt idx="14">
                  <c:v>22.240000000000009</c:v>
                </c:pt>
                <c:pt idx="15">
                  <c:v>22.180000000000007</c:v>
                </c:pt>
                <c:pt idx="16">
                  <c:v>22.13000000000001</c:v>
                </c:pt>
                <c:pt idx="17">
                  <c:v>22.070000000000007</c:v>
                </c:pt>
                <c:pt idx="18">
                  <c:v>22.02000000000001</c:v>
                </c:pt>
                <c:pt idx="19">
                  <c:v>21.97</c:v>
                </c:pt>
                <c:pt idx="20">
                  <c:v>21.850000000000009</c:v>
                </c:pt>
                <c:pt idx="21">
                  <c:v>21.730000000000004</c:v>
                </c:pt>
                <c:pt idx="22">
                  <c:v>21.620000000000005</c:v>
                </c:pt>
                <c:pt idx="23">
                  <c:v>21.52000000000001</c:v>
                </c:pt>
                <c:pt idx="24">
                  <c:v>21.42</c:v>
                </c:pt>
                <c:pt idx="25">
                  <c:v>21.33</c:v>
                </c:pt>
                <c:pt idx="26">
                  <c:v>21.230000000000004</c:v>
                </c:pt>
                <c:pt idx="27">
                  <c:v>21.14</c:v>
                </c:pt>
                <c:pt idx="28">
                  <c:v>20.990000000000009</c:v>
                </c:pt>
                <c:pt idx="29">
                  <c:v>20.790000000000006</c:v>
                </c:pt>
                <c:pt idx="30">
                  <c:v>20.64</c:v>
                </c:pt>
                <c:pt idx="31">
                  <c:v>20.480000000000004</c:v>
                </c:pt>
                <c:pt idx="32">
                  <c:v>20.060000000000002</c:v>
                </c:pt>
                <c:pt idx="33">
                  <c:v>19.419999237060551</c:v>
                </c:pt>
                <c:pt idx="34">
                  <c:v>18.820000762939458</c:v>
                </c:pt>
                <c:pt idx="35">
                  <c:v>18.220000381469731</c:v>
                </c:pt>
                <c:pt idx="36">
                  <c:v>17.720000381469731</c:v>
                </c:pt>
                <c:pt idx="37">
                  <c:v>17.220000381469731</c:v>
                </c:pt>
                <c:pt idx="38">
                  <c:v>16.720000381469731</c:v>
                </c:pt>
                <c:pt idx="39">
                  <c:v>15.919999237060551</c:v>
                </c:pt>
                <c:pt idx="40">
                  <c:v>15.019999618530278</c:v>
                </c:pt>
                <c:pt idx="41">
                  <c:v>14.419999237060551</c:v>
                </c:pt>
                <c:pt idx="42">
                  <c:v>13.720000381469731</c:v>
                </c:pt>
                <c:pt idx="43">
                  <c:v>13.120000000000005</c:v>
                </c:pt>
                <c:pt idx="44">
                  <c:v>12.519999618530278</c:v>
                </c:pt>
                <c:pt idx="45">
                  <c:v>11.919999237060551</c:v>
                </c:pt>
                <c:pt idx="46">
                  <c:v>11.320000762939458</c:v>
                </c:pt>
                <c:pt idx="47">
                  <c:v>10.719998474121098</c:v>
                </c:pt>
                <c:pt idx="48">
                  <c:v>10.219998474121098</c:v>
                </c:pt>
                <c:pt idx="49">
                  <c:v>9.6200000000000045</c:v>
                </c:pt>
                <c:pt idx="50">
                  <c:v>9.1200000000000045</c:v>
                </c:pt>
                <c:pt idx="51">
                  <c:v>8.6200000000000045</c:v>
                </c:pt>
                <c:pt idx="52">
                  <c:v>8.2199984741210983</c:v>
                </c:pt>
                <c:pt idx="53">
                  <c:v>7.7199984741210983</c:v>
                </c:pt>
                <c:pt idx="54">
                  <c:v>7.2199984741210983</c:v>
                </c:pt>
                <c:pt idx="55">
                  <c:v>6.8200007629394577</c:v>
                </c:pt>
                <c:pt idx="56">
                  <c:v>6.4199992370605514</c:v>
                </c:pt>
                <c:pt idx="57">
                  <c:v>5.7199984741210983</c:v>
                </c:pt>
                <c:pt idx="58">
                  <c:v>5.2199984741210983</c:v>
                </c:pt>
                <c:pt idx="59">
                  <c:v>4.8200007629394577</c:v>
                </c:pt>
                <c:pt idx="60">
                  <c:v>4.3200007629394577</c:v>
                </c:pt>
                <c:pt idx="61">
                  <c:v>3.9199992370605514</c:v>
                </c:pt>
                <c:pt idx="62">
                  <c:v>3.5200015258789108</c:v>
                </c:pt>
                <c:pt idx="63">
                  <c:v>3.1200000000000045</c:v>
                </c:pt>
                <c:pt idx="64">
                  <c:v>2.7199984741210983</c:v>
                </c:pt>
                <c:pt idx="65">
                  <c:v>2.3200007629394577</c:v>
                </c:pt>
                <c:pt idx="66">
                  <c:v>2.0200015258789108</c:v>
                </c:pt>
                <c:pt idx="67">
                  <c:v>1.6200000000000045</c:v>
                </c:pt>
                <c:pt idx="68">
                  <c:v>1.2199984741210983</c:v>
                </c:pt>
                <c:pt idx="69">
                  <c:v>0.91999923706055142</c:v>
                </c:pt>
                <c:pt idx="70">
                  <c:v>0.62000000000000455</c:v>
                </c:pt>
                <c:pt idx="71">
                  <c:v>0.2199984741210983</c:v>
                </c:pt>
                <c:pt idx="72">
                  <c:v>-8.0000762939448578E-2</c:v>
                </c:pt>
                <c:pt idx="73">
                  <c:v>-0.2800015258789017</c:v>
                </c:pt>
                <c:pt idx="74">
                  <c:v>-0.67999923706054233</c:v>
                </c:pt>
                <c:pt idx="75">
                  <c:v>-0.9799984741210892</c:v>
                </c:pt>
                <c:pt idx="76">
                  <c:v>-1.2800015258789017</c:v>
                </c:pt>
                <c:pt idx="77">
                  <c:v>-1.4799984741210892</c:v>
                </c:pt>
                <c:pt idx="78">
                  <c:v>-1.7800015258789017</c:v>
                </c:pt>
                <c:pt idx="79">
                  <c:v>-2.0800007629394486</c:v>
                </c:pt>
                <c:pt idx="80">
                  <c:v>-2.3799999999999955</c:v>
                </c:pt>
                <c:pt idx="81">
                  <c:v>-2.5800007629394486</c:v>
                </c:pt>
                <c:pt idx="82">
                  <c:v>-2.8799999999999955</c:v>
                </c:pt>
                <c:pt idx="83">
                  <c:v>-3.0800007629394486</c:v>
                </c:pt>
                <c:pt idx="84">
                  <c:v>-3.2800015258789017</c:v>
                </c:pt>
                <c:pt idx="85">
                  <c:v>-3.5800007629394486</c:v>
                </c:pt>
                <c:pt idx="86">
                  <c:v>-3.7800015258789017</c:v>
                </c:pt>
                <c:pt idx="87">
                  <c:v>-4.0800007629394486</c:v>
                </c:pt>
                <c:pt idx="88">
                  <c:v>-4.2800015258789017</c:v>
                </c:pt>
                <c:pt idx="89">
                  <c:v>-4.5800007629394486</c:v>
                </c:pt>
                <c:pt idx="90">
                  <c:v>-4.7800015258789017</c:v>
                </c:pt>
                <c:pt idx="91">
                  <c:v>-4.9799984741210892</c:v>
                </c:pt>
                <c:pt idx="92">
                  <c:v>-5.1799992370605423</c:v>
                </c:pt>
                <c:pt idx="93">
                  <c:v>-5.3799999999999955</c:v>
                </c:pt>
                <c:pt idx="94">
                  <c:v>-5.5800007629394486</c:v>
                </c:pt>
                <c:pt idx="95">
                  <c:v>-5.7800015258789017</c:v>
                </c:pt>
                <c:pt idx="96">
                  <c:v>-5.8799999999999955</c:v>
                </c:pt>
                <c:pt idx="97">
                  <c:v>-6.0800007629394486</c:v>
                </c:pt>
                <c:pt idx="98">
                  <c:v>-6.2800015258789017</c:v>
                </c:pt>
                <c:pt idx="99">
                  <c:v>-6.4799984741210892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3D0-48E1-8A47-22BEE51010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2636592"/>
        <c:axId val="1839949360"/>
      </c:scatterChart>
      <c:valAx>
        <c:axId val="1782636592"/>
        <c:scaling>
          <c:logBase val="10"/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t/t'</a:t>
                </a:r>
              </a:p>
            </c:rich>
          </c:tx>
          <c:layout>
            <c:manualLayout>
              <c:xMode val="edge"/>
              <c:yMode val="edge"/>
              <c:x val="0.54200928396006665"/>
              <c:y val="0.888132258842893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none"/>
        <c:tickLblPos val="high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9949360"/>
        <c:crosses val="autoZero"/>
        <c:crossBetween val="midCat"/>
      </c:valAx>
      <c:valAx>
        <c:axId val="1839949360"/>
        <c:scaling>
          <c:orientation val="maxMin"/>
          <c:max val="40"/>
          <c:min val="-1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Residual Drawdown (m)</a:t>
                </a:r>
              </a:p>
              <a:p>
                <a:pPr>
                  <a:defRPr/>
                </a:pPr>
                <a:endParaRPr lang="en-CA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6365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chemeClr val="tx1">
                    <a:lumMod val="65000"/>
                    <a:lumOff val="35000"/>
                  </a:schemeClr>
                </a:solidFill>
              </a:rPr>
              <a:t>Drawdown VS log</a:t>
            </a:r>
            <a:r>
              <a:rPr lang="en-US" baseline="0">
                <a:solidFill>
                  <a:schemeClr val="tx1">
                    <a:lumMod val="65000"/>
                    <a:lumOff val="35000"/>
                  </a:schemeClr>
                </a:solidFill>
              </a:rPr>
              <a:t> </a:t>
            </a:r>
            <a:r>
              <a:rPr lang="en-US">
                <a:solidFill>
                  <a:schemeClr val="tx1">
                    <a:lumMod val="65000"/>
                    <a:lumOff val="35000"/>
                  </a:schemeClr>
                </a:solidFill>
              </a:rPr>
              <a:t>time: WTN</a:t>
            </a:r>
            <a:r>
              <a:rPr lang="en-US" baseline="0">
                <a:solidFill>
                  <a:schemeClr val="tx1">
                    <a:lumMod val="65000"/>
                    <a:lumOff val="35000"/>
                  </a:schemeClr>
                </a:solidFill>
              </a:rPr>
              <a:t> 88224</a:t>
            </a:r>
            <a:r>
              <a:rPr lang="en-US">
                <a:solidFill>
                  <a:schemeClr val="tx1">
                    <a:lumMod val="65000"/>
                    <a:lumOff val="35000"/>
                  </a:schemeClr>
                </a:solidFill>
              </a:rPr>
              <a:t>,</a:t>
            </a:r>
            <a:r>
              <a:rPr lang="en-US" baseline="0">
                <a:solidFill>
                  <a:schemeClr val="tx1">
                    <a:lumMod val="65000"/>
                    <a:lumOff val="35000"/>
                  </a:schemeClr>
                </a:solidFill>
              </a:rPr>
              <a:t> 2017-10-04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938648293963253"/>
          <c:y val="0.17266221930592013"/>
          <c:w val="0.78472462817147859"/>
          <c:h val="0.65049394867308252"/>
        </c:manualLayout>
      </c:layout>
      <c:scatterChart>
        <c:scatterStyle val="lineMarker"/>
        <c:varyColors val="0"/>
        <c:ser>
          <c:idx val="0"/>
          <c:order val="0"/>
          <c:tx>
            <c:v>Radial Flow Regime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4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xVal>
            <c:numRef>
              <c:f>'Pumped Well Data'!$A$73:$A$111</c:f>
              <c:numCache>
                <c:formatCode>General</c:formatCode>
                <c:ptCount val="39"/>
                <c:pt idx="0">
                  <c:v>2050</c:v>
                </c:pt>
                <c:pt idx="1">
                  <c:v>2110</c:v>
                </c:pt>
                <c:pt idx="2">
                  <c:v>2170</c:v>
                </c:pt>
                <c:pt idx="3">
                  <c:v>2230</c:v>
                </c:pt>
                <c:pt idx="4">
                  <c:v>2290</c:v>
                </c:pt>
                <c:pt idx="5">
                  <c:v>2350</c:v>
                </c:pt>
                <c:pt idx="6">
                  <c:v>2410</c:v>
                </c:pt>
                <c:pt idx="7">
                  <c:v>2470</c:v>
                </c:pt>
                <c:pt idx="8">
                  <c:v>2530</c:v>
                </c:pt>
                <c:pt idx="9">
                  <c:v>2590</c:v>
                </c:pt>
                <c:pt idx="10">
                  <c:v>2650</c:v>
                </c:pt>
                <c:pt idx="11">
                  <c:v>2710</c:v>
                </c:pt>
                <c:pt idx="12">
                  <c:v>2770</c:v>
                </c:pt>
                <c:pt idx="13">
                  <c:v>2830</c:v>
                </c:pt>
                <c:pt idx="14">
                  <c:v>2890</c:v>
                </c:pt>
                <c:pt idx="15">
                  <c:v>2950</c:v>
                </c:pt>
                <c:pt idx="16">
                  <c:v>3010</c:v>
                </c:pt>
                <c:pt idx="17">
                  <c:v>3070</c:v>
                </c:pt>
                <c:pt idx="18">
                  <c:v>3130</c:v>
                </c:pt>
                <c:pt idx="19">
                  <c:v>3190</c:v>
                </c:pt>
                <c:pt idx="20">
                  <c:v>3250</c:v>
                </c:pt>
                <c:pt idx="21">
                  <c:v>3310</c:v>
                </c:pt>
                <c:pt idx="22">
                  <c:v>3370</c:v>
                </c:pt>
                <c:pt idx="23">
                  <c:v>3430</c:v>
                </c:pt>
                <c:pt idx="24">
                  <c:v>3490</c:v>
                </c:pt>
                <c:pt idx="25">
                  <c:v>3550</c:v>
                </c:pt>
                <c:pt idx="26">
                  <c:v>3610</c:v>
                </c:pt>
                <c:pt idx="27">
                  <c:v>3670</c:v>
                </c:pt>
                <c:pt idx="28">
                  <c:v>3730</c:v>
                </c:pt>
                <c:pt idx="29">
                  <c:v>3790</c:v>
                </c:pt>
                <c:pt idx="30">
                  <c:v>3850</c:v>
                </c:pt>
                <c:pt idx="31">
                  <c:v>3910</c:v>
                </c:pt>
                <c:pt idx="32">
                  <c:v>3970</c:v>
                </c:pt>
                <c:pt idx="33">
                  <c:v>4030</c:v>
                </c:pt>
                <c:pt idx="34">
                  <c:v>4090</c:v>
                </c:pt>
                <c:pt idx="35">
                  <c:v>4150</c:v>
                </c:pt>
                <c:pt idx="36">
                  <c:v>4210</c:v>
                </c:pt>
                <c:pt idx="37">
                  <c:v>4270</c:v>
                </c:pt>
                <c:pt idx="38">
                  <c:v>4320</c:v>
                </c:pt>
              </c:numCache>
            </c:numRef>
          </c:xVal>
          <c:yVal>
            <c:numRef>
              <c:f>'Pumped Well Data'!$I$73:$I$111</c:f>
              <c:numCache>
                <c:formatCode>0.000</c:formatCode>
                <c:ptCount val="39"/>
                <c:pt idx="0">
                  <c:v>16.63000000000001</c:v>
                </c:pt>
                <c:pt idx="1">
                  <c:v>16.88000000000001</c:v>
                </c:pt>
                <c:pt idx="2">
                  <c:v>17.090000000000003</c:v>
                </c:pt>
                <c:pt idx="3">
                  <c:v>17.36</c:v>
                </c:pt>
                <c:pt idx="4">
                  <c:v>17.550000000000011</c:v>
                </c:pt>
                <c:pt idx="5">
                  <c:v>17.730000000000004</c:v>
                </c:pt>
                <c:pt idx="6">
                  <c:v>17.939999999999998</c:v>
                </c:pt>
                <c:pt idx="7">
                  <c:v>18.13000000000001</c:v>
                </c:pt>
                <c:pt idx="8">
                  <c:v>18.350000000000009</c:v>
                </c:pt>
                <c:pt idx="9">
                  <c:v>18.64</c:v>
                </c:pt>
                <c:pt idx="10">
                  <c:v>18.870000000000005</c:v>
                </c:pt>
                <c:pt idx="11">
                  <c:v>19.079999999999998</c:v>
                </c:pt>
                <c:pt idx="12">
                  <c:v>19.300000000000011</c:v>
                </c:pt>
                <c:pt idx="13">
                  <c:v>19.5</c:v>
                </c:pt>
                <c:pt idx="14">
                  <c:v>19.700000000000003</c:v>
                </c:pt>
                <c:pt idx="15">
                  <c:v>19.950000000000003</c:v>
                </c:pt>
                <c:pt idx="16">
                  <c:v>20.050000000000011</c:v>
                </c:pt>
                <c:pt idx="17">
                  <c:v>20.230000000000004</c:v>
                </c:pt>
                <c:pt idx="18">
                  <c:v>20.400000000000006</c:v>
                </c:pt>
                <c:pt idx="19">
                  <c:v>20.560000000000002</c:v>
                </c:pt>
                <c:pt idx="20">
                  <c:v>20.700000000000003</c:v>
                </c:pt>
                <c:pt idx="21">
                  <c:v>20.850000000000009</c:v>
                </c:pt>
                <c:pt idx="22">
                  <c:v>21.010000000000005</c:v>
                </c:pt>
                <c:pt idx="23">
                  <c:v>21.180000000000007</c:v>
                </c:pt>
                <c:pt idx="24">
                  <c:v>21.340000000000003</c:v>
                </c:pt>
                <c:pt idx="25">
                  <c:v>21.5</c:v>
                </c:pt>
                <c:pt idx="26">
                  <c:v>21.680000000000007</c:v>
                </c:pt>
                <c:pt idx="27">
                  <c:v>21.840000000000003</c:v>
                </c:pt>
                <c:pt idx="28">
                  <c:v>21.990000000000009</c:v>
                </c:pt>
                <c:pt idx="29">
                  <c:v>22.13000000000001</c:v>
                </c:pt>
                <c:pt idx="30">
                  <c:v>22.260000000000005</c:v>
                </c:pt>
                <c:pt idx="31">
                  <c:v>22.400000000000006</c:v>
                </c:pt>
                <c:pt idx="32">
                  <c:v>22.52000000000001</c:v>
                </c:pt>
                <c:pt idx="33">
                  <c:v>22.67</c:v>
                </c:pt>
                <c:pt idx="34">
                  <c:v>22.810000000000002</c:v>
                </c:pt>
                <c:pt idx="35">
                  <c:v>22.939999999999998</c:v>
                </c:pt>
                <c:pt idx="36">
                  <c:v>23.08</c:v>
                </c:pt>
                <c:pt idx="37">
                  <c:v>23.210000000000008</c:v>
                </c:pt>
                <c:pt idx="38">
                  <c:v>23.320000000000007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CAD-4600-BF0B-7533238E393B}"/>
            </c:ext>
          </c:extLst>
        </c:ser>
        <c:ser>
          <c:idx val="1"/>
          <c:order val="1"/>
          <c:tx>
            <c:v>Drawdown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'Pumped Well Data'!$A$5:$A$72</c:f>
              <c:numCache>
                <c:formatCode>General</c:formatCode>
                <c:ptCount val="68"/>
                <c:pt idx="0">
                  <c:v>0</c:v>
                </c:pt>
                <c:pt idx="1">
                  <c:v>0.5</c:v>
                </c:pt>
                <c:pt idx="2">
                  <c:v>1</c:v>
                </c:pt>
                <c:pt idx="3">
                  <c:v>1.5</c:v>
                </c:pt>
                <c:pt idx="4">
                  <c:v>2</c:v>
                </c:pt>
                <c:pt idx="5">
                  <c:v>2.5</c:v>
                </c:pt>
                <c:pt idx="6">
                  <c:v>3</c:v>
                </c:pt>
                <c:pt idx="7">
                  <c:v>3.5</c:v>
                </c:pt>
                <c:pt idx="8">
                  <c:v>4</c:v>
                </c:pt>
                <c:pt idx="9">
                  <c:v>4.5</c:v>
                </c:pt>
                <c:pt idx="10">
                  <c:v>5</c:v>
                </c:pt>
                <c:pt idx="11">
                  <c:v>6</c:v>
                </c:pt>
                <c:pt idx="12">
                  <c:v>7</c:v>
                </c:pt>
                <c:pt idx="13">
                  <c:v>8</c:v>
                </c:pt>
                <c:pt idx="14">
                  <c:v>9</c:v>
                </c:pt>
                <c:pt idx="15">
                  <c:v>10</c:v>
                </c:pt>
                <c:pt idx="16">
                  <c:v>12</c:v>
                </c:pt>
                <c:pt idx="17">
                  <c:v>14</c:v>
                </c:pt>
                <c:pt idx="18">
                  <c:v>16</c:v>
                </c:pt>
                <c:pt idx="19">
                  <c:v>18</c:v>
                </c:pt>
                <c:pt idx="20">
                  <c:v>20</c:v>
                </c:pt>
                <c:pt idx="21">
                  <c:v>25</c:v>
                </c:pt>
                <c:pt idx="22">
                  <c:v>30</c:v>
                </c:pt>
                <c:pt idx="23">
                  <c:v>35</c:v>
                </c:pt>
                <c:pt idx="24">
                  <c:v>40</c:v>
                </c:pt>
                <c:pt idx="25">
                  <c:v>45</c:v>
                </c:pt>
                <c:pt idx="26">
                  <c:v>50</c:v>
                </c:pt>
                <c:pt idx="27">
                  <c:v>55</c:v>
                </c:pt>
                <c:pt idx="28">
                  <c:v>60</c:v>
                </c:pt>
                <c:pt idx="29">
                  <c:v>70</c:v>
                </c:pt>
                <c:pt idx="30">
                  <c:v>80</c:v>
                </c:pt>
                <c:pt idx="31">
                  <c:v>90</c:v>
                </c:pt>
                <c:pt idx="32">
                  <c:v>100</c:v>
                </c:pt>
                <c:pt idx="33">
                  <c:v>130</c:v>
                </c:pt>
                <c:pt idx="34">
                  <c:v>160</c:v>
                </c:pt>
                <c:pt idx="35">
                  <c:v>190</c:v>
                </c:pt>
                <c:pt idx="36">
                  <c:v>220</c:v>
                </c:pt>
                <c:pt idx="37">
                  <c:v>250</c:v>
                </c:pt>
                <c:pt idx="38">
                  <c:v>280</c:v>
                </c:pt>
                <c:pt idx="39">
                  <c:v>310</c:v>
                </c:pt>
                <c:pt idx="40">
                  <c:v>370</c:v>
                </c:pt>
                <c:pt idx="41">
                  <c:v>430</c:v>
                </c:pt>
                <c:pt idx="42">
                  <c:v>490</c:v>
                </c:pt>
                <c:pt idx="43">
                  <c:v>550</c:v>
                </c:pt>
                <c:pt idx="44">
                  <c:v>610</c:v>
                </c:pt>
                <c:pt idx="45">
                  <c:v>670</c:v>
                </c:pt>
                <c:pt idx="46">
                  <c:v>730</c:v>
                </c:pt>
                <c:pt idx="47">
                  <c:v>790</c:v>
                </c:pt>
                <c:pt idx="48">
                  <c:v>850</c:v>
                </c:pt>
                <c:pt idx="49">
                  <c:v>910</c:v>
                </c:pt>
                <c:pt idx="50">
                  <c:v>970</c:v>
                </c:pt>
                <c:pt idx="51">
                  <c:v>1030</c:v>
                </c:pt>
                <c:pt idx="52">
                  <c:v>1090</c:v>
                </c:pt>
                <c:pt idx="53">
                  <c:v>1150</c:v>
                </c:pt>
                <c:pt idx="54">
                  <c:v>1210</c:v>
                </c:pt>
                <c:pt idx="55">
                  <c:v>1270</c:v>
                </c:pt>
                <c:pt idx="56">
                  <c:v>1330</c:v>
                </c:pt>
                <c:pt idx="57">
                  <c:v>1390</c:v>
                </c:pt>
                <c:pt idx="58">
                  <c:v>1450</c:v>
                </c:pt>
                <c:pt idx="59">
                  <c:v>1510</c:v>
                </c:pt>
                <c:pt idx="60">
                  <c:v>1570</c:v>
                </c:pt>
                <c:pt idx="61">
                  <c:v>1630</c:v>
                </c:pt>
                <c:pt idx="62">
                  <c:v>1690</c:v>
                </c:pt>
                <c:pt idx="63">
                  <c:v>1750</c:v>
                </c:pt>
                <c:pt idx="64">
                  <c:v>1810</c:v>
                </c:pt>
                <c:pt idx="65">
                  <c:v>1870</c:v>
                </c:pt>
                <c:pt idx="66">
                  <c:v>1930</c:v>
                </c:pt>
                <c:pt idx="67">
                  <c:v>1990</c:v>
                </c:pt>
              </c:numCache>
            </c:numRef>
          </c:xVal>
          <c:yVal>
            <c:numRef>
              <c:f>'Pumped Well Data'!$I$5:$I$72</c:f>
              <c:numCache>
                <c:formatCode>0.000</c:formatCode>
                <c:ptCount val="68"/>
                <c:pt idx="0">
                  <c:v>0</c:v>
                </c:pt>
                <c:pt idx="1">
                  <c:v>1.1700000000000017</c:v>
                </c:pt>
                <c:pt idx="2">
                  <c:v>1.1700000000000017</c:v>
                </c:pt>
                <c:pt idx="3">
                  <c:v>1.2199999999999989</c:v>
                </c:pt>
                <c:pt idx="4">
                  <c:v>1.2600000000000051</c:v>
                </c:pt>
                <c:pt idx="5">
                  <c:v>1.2600000000000051</c:v>
                </c:pt>
                <c:pt idx="6">
                  <c:v>1.1600000000000108</c:v>
                </c:pt>
                <c:pt idx="7">
                  <c:v>1.1700000000000017</c:v>
                </c:pt>
                <c:pt idx="8">
                  <c:v>1.25</c:v>
                </c:pt>
                <c:pt idx="9">
                  <c:v>1.3400000000000034</c:v>
                </c:pt>
                <c:pt idx="10">
                  <c:v>1.4100000000000108</c:v>
                </c:pt>
                <c:pt idx="11">
                  <c:v>1.4500000000000028</c:v>
                </c:pt>
                <c:pt idx="12">
                  <c:v>1.4500000000000028</c:v>
                </c:pt>
                <c:pt idx="13">
                  <c:v>1.480000000000004</c:v>
                </c:pt>
                <c:pt idx="14">
                  <c:v>1.5300000000000011</c:v>
                </c:pt>
                <c:pt idx="15">
                  <c:v>1.5700000000000074</c:v>
                </c:pt>
                <c:pt idx="16">
                  <c:v>1.6500000000000057</c:v>
                </c:pt>
                <c:pt idx="17">
                  <c:v>1.710000000000008</c:v>
                </c:pt>
                <c:pt idx="18">
                  <c:v>1.7800000000000011</c:v>
                </c:pt>
                <c:pt idx="19">
                  <c:v>1.8500000000000085</c:v>
                </c:pt>
                <c:pt idx="20">
                  <c:v>1.9200000000000017</c:v>
                </c:pt>
                <c:pt idx="21">
                  <c:v>2.0600000000000023</c:v>
                </c:pt>
                <c:pt idx="22">
                  <c:v>2.1899999999999977</c:v>
                </c:pt>
                <c:pt idx="23">
                  <c:v>2.3200000000000074</c:v>
                </c:pt>
                <c:pt idx="24">
                  <c:v>2.4200000000000017</c:v>
                </c:pt>
                <c:pt idx="25">
                  <c:v>2.5300000000000011</c:v>
                </c:pt>
                <c:pt idx="26">
                  <c:v>2.6400000000000006</c:v>
                </c:pt>
                <c:pt idx="27">
                  <c:v>2.7400000000000091</c:v>
                </c:pt>
                <c:pt idx="28">
                  <c:v>2.8400000000000034</c:v>
                </c:pt>
                <c:pt idx="29">
                  <c:v>3.0200000000000102</c:v>
                </c:pt>
                <c:pt idx="30">
                  <c:v>3.1800000000000068</c:v>
                </c:pt>
                <c:pt idx="31">
                  <c:v>3.3599999999999994</c:v>
                </c:pt>
                <c:pt idx="32">
                  <c:v>3.5100000000000051</c:v>
                </c:pt>
                <c:pt idx="33">
                  <c:v>3.960000000000008</c:v>
                </c:pt>
                <c:pt idx="34">
                  <c:v>4.3700000000000045</c:v>
                </c:pt>
                <c:pt idx="35">
                  <c:v>4.7400000000000091</c:v>
                </c:pt>
                <c:pt idx="36">
                  <c:v>5.0799999999999983</c:v>
                </c:pt>
                <c:pt idx="37">
                  <c:v>5.460000000000008</c:v>
                </c:pt>
                <c:pt idx="38">
                  <c:v>5.7900000000000063</c:v>
                </c:pt>
                <c:pt idx="39">
                  <c:v>6.1099999999999994</c:v>
                </c:pt>
                <c:pt idx="40">
                  <c:v>6.6899999999999977</c:v>
                </c:pt>
                <c:pt idx="41">
                  <c:v>7.2700000000000102</c:v>
                </c:pt>
                <c:pt idx="42">
                  <c:v>7.7900000000000063</c:v>
                </c:pt>
                <c:pt idx="43">
                  <c:v>8.2800000000000011</c:v>
                </c:pt>
                <c:pt idx="44">
                  <c:v>8.710000000000008</c:v>
                </c:pt>
                <c:pt idx="45">
                  <c:v>9.1600000000000108</c:v>
                </c:pt>
                <c:pt idx="46">
                  <c:v>9.6000000000000085</c:v>
                </c:pt>
                <c:pt idx="47">
                  <c:v>9.960000000000008</c:v>
                </c:pt>
                <c:pt idx="48">
                  <c:v>10.36</c:v>
                </c:pt>
                <c:pt idx="49">
                  <c:v>10.730000000000004</c:v>
                </c:pt>
                <c:pt idx="50">
                  <c:v>11.11</c:v>
                </c:pt>
                <c:pt idx="51">
                  <c:v>11.439999999999998</c:v>
                </c:pt>
                <c:pt idx="52">
                  <c:v>11.86</c:v>
                </c:pt>
                <c:pt idx="53">
                  <c:v>12.260000000000005</c:v>
                </c:pt>
                <c:pt idx="54">
                  <c:v>12.63000000000001</c:v>
                </c:pt>
                <c:pt idx="55">
                  <c:v>12.969999999999999</c:v>
                </c:pt>
                <c:pt idx="56">
                  <c:v>13.290000000000006</c:v>
                </c:pt>
                <c:pt idx="57">
                  <c:v>13.63000000000001</c:v>
                </c:pt>
                <c:pt idx="58">
                  <c:v>13.939999999999998</c:v>
                </c:pt>
                <c:pt idx="59">
                  <c:v>14.25</c:v>
                </c:pt>
                <c:pt idx="60">
                  <c:v>14.560000000000002</c:v>
                </c:pt>
                <c:pt idx="61">
                  <c:v>14.840000000000003</c:v>
                </c:pt>
                <c:pt idx="62">
                  <c:v>15.090000000000003</c:v>
                </c:pt>
                <c:pt idx="63">
                  <c:v>15.36</c:v>
                </c:pt>
                <c:pt idx="64">
                  <c:v>15.61</c:v>
                </c:pt>
                <c:pt idx="65">
                  <c:v>15.870000000000005</c:v>
                </c:pt>
                <c:pt idx="66">
                  <c:v>16.14</c:v>
                </c:pt>
                <c:pt idx="67">
                  <c:v>16.370000000000005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CAD-4600-BF0B-7533238E39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2636592"/>
        <c:axId val="1839949360"/>
      </c:scatterChart>
      <c:valAx>
        <c:axId val="1782636592"/>
        <c:scaling>
          <c:logBase val="10"/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/>
                  <a:t>Time (min)</a:t>
                </a:r>
              </a:p>
            </c:rich>
          </c:tx>
          <c:layout>
            <c:manualLayout>
              <c:xMode val="edge"/>
              <c:yMode val="edge"/>
              <c:x val="0.4739779090113736"/>
              <c:y val="0.9263425925925925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high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9949360"/>
        <c:crosses val="autoZero"/>
        <c:crossBetween val="midCat"/>
      </c:valAx>
      <c:valAx>
        <c:axId val="1839949360"/>
        <c:scaling>
          <c:logBase val="10"/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/>
                  <a:t>Drawdown (m)</a:t>
                </a:r>
              </a:p>
              <a:p>
                <a:pPr>
                  <a:defRPr/>
                </a:pPr>
                <a:endParaRPr lang="en-CA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63659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6266944412841258"/>
          <c:y val="0.18646468018429135"/>
          <c:w val="0.30133046608674757"/>
          <c:h val="8.40905429933097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0.xml"/><Relationship Id="rId2" Type="http://schemas.openxmlformats.org/officeDocument/2006/relationships/chart" Target="../charts/chart9.xml"/><Relationship Id="rId1" Type="http://schemas.openxmlformats.org/officeDocument/2006/relationships/chart" Target="../charts/chart8.xml"/><Relationship Id="rId5" Type="http://schemas.openxmlformats.org/officeDocument/2006/relationships/image" Target="../media/image4.jpeg"/><Relationship Id="rId4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12</xdr:row>
      <xdr:rowOff>183613</xdr:rowOff>
    </xdr:from>
    <xdr:to>
      <xdr:col>3</xdr:col>
      <xdr:colOff>4376144</xdr:colOff>
      <xdr:row>83</xdr:row>
      <xdr:rowOff>175758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DCBEAE9-796F-C8FD-111A-7AD09FF956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305059"/>
          <a:ext cx="7910722" cy="13028771"/>
        </a:xfrm>
        <a:prstGeom prst="rect">
          <a:avLst/>
        </a:prstGeom>
      </xdr:spPr>
    </xdr:pic>
    <xdr:clientData/>
  </xdr:twoCellAnchor>
  <xdr:twoCellAnchor editAs="oneCell">
    <xdr:from>
      <xdr:col>4</xdr:col>
      <xdr:colOff>489638</xdr:colOff>
      <xdr:row>12</xdr:row>
      <xdr:rowOff>122409</xdr:rowOff>
    </xdr:from>
    <xdr:to>
      <xdr:col>11</xdr:col>
      <xdr:colOff>382530</xdr:colOff>
      <xdr:row>83</xdr:row>
      <xdr:rowOff>67407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382911F-32A5-4DD3-4D1C-36CC5DEA3F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438614" y="3243855"/>
          <a:ext cx="7841868" cy="129816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302624</xdr:colOff>
      <xdr:row>4</xdr:row>
      <xdr:rowOff>112277</xdr:rowOff>
    </xdr:from>
    <xdr:to>
      <xdr:col>47</xdr:col>
      <xdr:colOff>396876</xdr:colOff>
      <xdr:row>26</xdr:row>
      <xdr:rowOff>63500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46C754E7-B59C-41F5-9FA5-6E275D4C382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24</xdr:col>
      <xdr:colOff>410633</xdr:colOff>
      <xdr:row>28</xdr:row>
      <xdr:rowOff>78607</xdr:rowOff>
    </xdr:from>
    <xdr:to>
      <xdr:col>39</xdr:col>
      <xdr:colOff>349250</xdr:colOff>
      <xdr:row>64</xdr:row>
      <xdr:rowOff>31750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0AE8AC14-1256-4E14-BBA4-B4040F8B8CF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39</xdr:col>
      <xdr:colOff>553279</xdr:colOff>
      <xdr:row>28</xdr:row>
      <xdr:rowOff>83959</xdr:rowOff>
    </xdr:from>
    <xdr:to>
      <xdr:col>55</xdr:col>
      <xdr:colOff>142875</xdr:colOff>
      <xdr:row>64</xdr:row>
      <xdr:rowOff>15874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33764DC0-B626-4D66-86E6-163EBC670A3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36</xdr:col>
      <xdr:colOff>516965</xdr:colOff>
      <xdr:row>49</xdr:row>
      <xdr:rowOff>83919</xdr:rowOff>
    </xdr:from>
    <xdr:ext cx="1283447" cy="264560"/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867349B2-1D78-E98A-1F5D-927125B21F54}"/>
            </a:ext>
          </a:extLst>
        </xdr:cNvPr>
        <xdr:cNvSpPr txBox="1"/>
      </xdr:nvSpPr>
      <xdr:spPr>
        <a:xfrm>
          <a:off x="26723789" y="9788213"/>
          <a:ext cx="128344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en-CA" sz="1100"/>
        </a:p>
      </xdr:txBody>
    </xdr:sp>
    <xdr:clientData/>
  </xdr:oneCellAnchor>
  <xdr:twoCellAnchor>
    <xdr:from>
      <xdr:col>45</xdr:col>
      <xdr:colOff>94317</xdr:colOff>
      <xdr:row>44</xdr:row>
      <xdr:rowOff>175559</xdr:rowOff>
    </xdr:from>
    <xdr:to>
      <xdr:col>50</xdr:col>
      <xdr:colOff>266140</xdr:colOff>
      <xdr:row>44</xdr:row>
      <xdr:rowOff>175559</xdr:rowOff>
    </xdr:to>
    <xdr:cxnSp macro="">
      <xdr:nvCxnSpPr>
        <xdr:cNvPr id="33" name="Straight Arrow Connector 32">
          <a:extLst>
            <a:ext uri="{FF2B5EF4-FFF2-40B4-BE49-F238E27FC236}">
              <a16:creationId xmlns:a16="http://schemas.microsoft.com/office/drawing/2014/main" id="{510EA880-47CD-421F-9B0F-093D58C0F902}"/>
            </a:ext>
          </a:extLst>
        </xdr:cNvPr>
        <xdr:cNvCxnSpPr/>
      </xdr:nvCxnSpPr>
      <xdr:spPr>
        <a:xfrm>
          <a:off x="32876192" y="9113184"/>
          <a:ext cx="3188073" cy="0"/>
        </a:xfrm>
        <a:prstGeom prst="straightConnector1">
          <a:avLst/>
        </a:prstGeom>
        <a:ln>
          <a:solidFill>
            <a:schemeClr val="accent2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55</xdr:col>
      <xdr:colOff>297946</xdr:colOff>
      <xdr:row>28</xdr:row>
      <xdr:rowOff>33624</xdr:rowOff>
    </xdr:from>
    <xdr:to>
      <xdr:col>70</xdr:col>
      <xdr:colOff>301625</xdr:colOff>
      <xdr:row>63</xdr:row>
      <xdr:rowOff>95250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96362E98-9465-493D-A189-9BA61A5F8D8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45</xdr:col>
      <xdr:colOff>52481</xdr:colOff>
      <xdr:row>52</xdr:row>
      <xdr:rowOff>88900</xdr:rowOff>
    </xdr:from>
    <xdr:to>
      <xdr:col>50</xdr:col>
      <xdr:colOff>266140</xdr:colOff>
      <xdr:row>52</xdr:row>
      <xdr:rowOff>88900</xdr:rowOff>
    </xdr:to>
    <xdr:cxnSp macro="">
      <xdr:nvCxnSpPr>
        <xdr:cNvPr id="20" name="Straight Arrow Connector 19">
          <a:extLst>
            <a:ext uri="{FF2B5EF4-FFF2-40B4-BE49-F238E27FC236}">
              <a16:creationId xmlns:a16="http://schemas.microsoft.com/office/drawing/2014/main" id="{F69144AA-0402-4BC1-9092-CED92F89EFDB}"/>
            </a:ext>
          </a:extLst>
        </xdr:cNvPr>
        <xdr:cNvCxnSpPr/>
      </xdr:nvCxnSpPr>
      <xdr:spPr>
        <a:xfrm>
          <a:off x="32834356" y="10550525"/>
          <a:ext cx="3229909" cy="0"/>
        </a:xfrm>
        <a:prstGeom prst="straightConnector1">
          <a:avLst/>
        </a:prstGeom>
        <a:ln>
          <a:solidFill>
            <a:schemeClr val="accent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47</xdr:col>
      <xdr:colOff>131669</xdr:colOff>
      <xdr:row>44</xdr:row>
      <xdr:rowOff>145677</xdr:rowOff>
    </xdr:from>
    <xdr:ext cx="1434353" cy="515013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45B7C1F3-42C2-4D34-8786-72CE4C8A8E5F}"/>
            </a:ext>
          </a:extLst>
        </xdr:cNvPr>
        <xdr:cNvSpPr txBox="1"/>
      </xdr:nvSpPr>
      <xdr:spPr>
        <a:xfrm>
          <a:off x="34120044" y="9083302"/>
          <a:ext cx="1434353" cy="515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CA" sz="1100" baseline="0"/>
            <a:t>d</a:t>
          </a:r>
          <a:r>
            <a:rPr lang="en-CA" sz="1100" strike="noStrike" baseline="30000"/>
            <a:t>2</a:t>
          </a:r>
          <a:r>
            <a:rPr lang="en-CA" sz="1100" strike="noStrike" baseline="0"/>
            <a:t>s</a:t>
          </a:r>
          <a:r>
            <a:rPr lang="en-CA" sz="1100" baseline="0"/>
            <a:t>/d(ln(t))</a:t>
          </a:r>
          <a:r>
            <a:rPr lang="en-CA" sz="1100" strike="noStrike" baseline="30000"/>
            <a:t>2 </a:t>
          </a:r>
          <a:r>
            <a:rPr lang="en-CA" sz="1600" b="0" i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≈ </a:t>
          </a:r>
          <a:r>
            <a:rPr lang="en-CA" sz="1100" baseline="0"/>
            <a:t>0.5 m</a:t>
          </a:r>
        </a:p>
        <a:p>
          <a:endParaRPr lang="en-CA" sz="1100"/>
        </a:p>
      </xdr:txBody>
    </xdr:sp>
    <xdr:clientData/>
  </xdr:oneCellAnchor>
  <xdr:twoCellAnchor>
    <xdr:from>
      <xdr:col>52</xdr:col>
      <xdr:colOff>286828</xdr:colOff>
      <xdr:row>44</xdr:row>
      <xdr:rowOff>137058</xdr:rowOff>
    </xdr:from>
    <xdr:to>
      <xdr:col>53</xdr:col>
      <xdr:colOff>255221</xdr:colOff>
      <xdr:row>44</xdr:row>
      <xdr:rowOff>143953</xdr:rowOff>
    </xdr:to>
    <xdr:cxnSp macro="">
      <xdr:nvCxnSpPr>
        <xdr:cNvPr id="6" name="Straight Arrow Connector 5">
          <a:extLst>
            <a:ext uri="{FF2B5EF4-FFF2-40B4-BE49-F238E27FC236}">
              <a16:creationId xmlns:a16="http://schemas.microsoft.com/office/drawing/2014/main" id="{9A7C432D-732F-45B1-A030-01D5FB72F951}"/>
            </a:ext>
          </a:extLst>
        </xdr:cNvPr>
        <xdr:cNvCxnSpPr/>
      </xdr:nvCxnSpPr>
      <xdr:spPr>
        <a:xfrm flipV="1">
          <a:off x="37291453" y="9074683"/>
          <a:ext cx="571643" cy="6895"/>
        </a:xfrm>
        <a:prstGeom prst="straightConnector1">
          <a:avLst/>
        </a:prstGeom>
        <a:ln>
          <a:solidFill>
            <a:schemeClr val="accent2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298436</xdr:colOff>
      <xdr:row>52</xdr:row>
      <xdr:rowOff>87750</xdr:rowOff>
    </xdr:from>
    <xdr:to>
      <xdr:col>53</xdr:col>
      <xdr:colOff>310821</xdr:colOff>
      <xdr:row>52</xdr:row>
      <xdr:rowOff>87750</xdr:rowOff>
    </xdr:to>
    <xdr:cxnSp macro="">
      <xdr:nvCxnSpPr>
        <xdr:cNvPr id="12" name="Straight Arrow Connector 11">
          <a:extLst>
            <a:ext uri="{FF2B5EF4-FFF2-40B4-BE49-F238E27FC236}">
              <a16:creationId xmlns:a16="http://schemas.microsoft.com/office/drawing/2014/main" id="{1AE5ED6C-57B3-4292-9778-845082D10400}"/>
            </a:ext>
          </a:extLst>
        </xdr:cNvPr>
        <xdr:cNvCxnSpPr/>
      </xdr:nvCxnSpPr>
      <xdr:spPr>
        <a:xfrm>
          <a:off x="37303061" y="10549375"/>
          <a:ext cx="615635" cy="0"/>
        </a:xfrm>
        <a:prstGeom prst="straightConnector1">
          <a:avLst/>
        </a:prstGeom>
        <a:ln>
          <a:solidFill>
            <a:schemeClr val="accent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538455</xdr:colOff>
      <xdr:row>65</xdr:row>
      <xdr:rowOff>41468</xdr:rowOff>
    </xdr:from>
    <xdr:to>
      <xdr:col>56</xdr:col>
      <xdr:colOff>301625</xdr:colOff>
      <xdr:row>101</xdr:row>
      <xdr:rowOff>126999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3F9505BF-AB30-4556-9566-DFEA5439EDA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24</xdr:col>
      <xdr:colOff>375168</xdr:colOff>
      <xdr:row>65</xdr:row>
      <xdr:rowOff>129592</xdr:rowOff>
    </xdr:from>
    <xdr:to>
      <xdr:col>40</xdr:col>
      <xdr:colOff>380999</xdr:colOff>
      <xdr:row>102</xdr:row>
      <xdr:rowOff>-1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7F79A098-CFD0-4E00-8285-6B9673EC8B5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25</xdr:col>
      <xdr:colOff>23054</xdr:colOff>
      <xdr:row>4</xdr:row>
      <xdr:rowOff>137698</xdr:rowOff>
    </xdr:from>
    <xdr:to>
      <xdr:col>37</xdr:col>
      <xdr:colOff>206375</xdr:colOff>
      <xdr:row>26</xdr:row>
      <xdr:rowOff>158750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CC431E9-81B3-414D-9A39-4C302B9B5B7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50</xdr:col>
      <xdr:colOff>309095</xdr:colOff>
      <xdr:row>44</xdr:row>
      <xdr:rowOff>153147</xdr:rowOff>
    </xdr:from>
    <xdr:to>
      <xdr:col>52</xdr:col>
      <xdr:colOff>273610</xdr:colOff>
      <xdr:row>44</xdr:row>
      <xdr:rowOff>153147</xdr:rowOff>
    </xdr:to>
    <xdr:cxnSp macro="">
      <xdr:nvCxnSpPr>
        <xdr:cNvPr id="3" name="Straight Arrow Connector 2">
          <a:extLst>
            <a:ext uri="{FF2B5EF4-FFF2-40B4-BE49-F238E27FC236}">
              <a16:creationId xmlns:a16="http://schemas.microsoft.com/office/drawing/2014/main" id="{EB0F862C-53DE-4DDE-BEF5-652E7F725FD7}"/>
            </a:ext>
          </a:extLst>
        </xdr:cNvPr>
        <xdr:cNvCxnSpPr/>
      </xdr:nvCxnSpPr>
      <xdr:spPr>
        <a:xfrm>
          <a:off x="36107220" y="9090772"/>
          <a:ext cx="1171015" cy="0"/>
        </a:xfrm>
        <a:prstGeom prst="straightConnector1">
          <a:avLst/>
        </a:prstGeom>
        <a:ln>
          <a:solidFill>
            <a:schemeClr val="accent2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312083</xdr:colOff>
      <xdr:row>52</xdr:row>
      <xdr:rowOff>88899</xdr:rowOff>
    </xdr:from>
    <xdr:to>
      <xdr:col>52</xdr:col>
      <xdr:colOff>276598</xdr:colOff>
      <xdr:row>52</xdr:row>
      <xdr:rowOff>88899</xdr:rowOff>
    </xdr:to>
    <xdr:cxnSp macro="">
      <xdr:nvCxnSpPr>
        <xdr:cNvPr id="8" name="Straight Arrow Connector 7">
          <a:extLst>
            <a:ext uri="{FF2B5EF4-FFF2-40B4-BE49-F238E27FC236}">
              <a16:creationId xmlns:a16="http://schemas.microsoft.com/office/drawing/2014/main" id="{41559E20-16E2-455B-85A7-9488C9A5A8E4}"/>
            </a:ext>
          </a:extLst>
        </xdr:cNvPr>
        <xdr:cNvCxnSpPr/>
      </xdr:nvCxnSpPr>
      <xdr:spPr>
        <a:xfrm>
          <a:off x="36110208" y="10550524"/>
          <a:ext cx="1171015" cy="0"/>
        </a:xfrm>
        <a:prstGeom prst="straightConnector1">
          <a:avLst/>
        </a:prstGeom>
        <a:ln>
          <a:solidFill>
            <a:schemeClr val="accent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0.8639</cdr:x>
      <cdr:y>1</cdr:y>
    </cdr:from>
    <cdr:to>
      <cdr:x>0.99836</cdr:x>
      <cdr:y>1</cdr:y>
    </cdr:to>
    <cdr:cxnSp macro="">
      <cdr:nvCxnSpPr>
        <cdr:cNvPr id="3" name="Straight Arrow Connector 2">
          <a:extLst xmlns:a="http://schemas.openxmlformats.org/drawingml/2006/main">
            <a:ext uri="{FF2B5EF4-FFF2-40B4-BE49-F238E27FC236}">
              <a16:creationId xmlns:a16="http://schemas.microsoft.com/office/drawing/2014/main" id="{782979F0-37EA-48F0-AB9A-45EAEBABE4AF}"/>
            </a:ext>
          </a:extLst>
        </cdr:cNvPr>
        <cdr:cNvCxnSpPr/>
      </cdr:nvCxnSpPr>
      <cdr:spPr>
        <a:xfrm xmlns:a="http://schemas.openxmlformats.org/drawingml/2006/main">
          <a:off x="7854292" y="6514353"/>
          <a:ext cx="1222471" cy="0"/>
        </a:xfrm>
        <a:prstGeom xmlns:a="http://schemas.openxmlformats.org/drawingml/2006/main" prst="straightConnector1">
          <a:avLst/>
        </a:prstGeom>
        <a:ln xmlns:a="http://schemas.openxmlformats.org/drawingml/2006/main">
          <a:solidFill>
            <a:sysClr val="windowText" lastClr="000000"/>
          </a:solidFill>
          <a:headEnd type="triangle"/>
          <a:tailEnd type="triangle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0.41747</cdr:x>
      <cdr:y>0.4172</cdr:y>
    </cdr:from>
    <cdr:to>
      <cdr:x>0.64058</cdr:x>
      <cdr:y>0.5347</cdr:y>
    </cdr:to>
    <cdr:sp macro="" textlink="">
      <cdr:nvSpPr>
        <cdr:cNvPr id="11" name="TextBox 30">
          <a:extLst xmlns:a="http://schemas.openxmlformats.org/drawingml/2006/main">
            <a:ext uri="{FF2B5EF4-FFF2-40B4-BE49-F238E27FC236}">
              <a16:creationId xmlns:a16="http://schemas.microsoft.com/office/drawing/2014/main" id="{A6E461A9-B135-8456-22B0-6545163130A0}"/>
            </a:ext>
          </a:extLst>
        </cdr:cNvPr>
        <cdr:cNvSpPr txBox="1"/>
      </cdr:nvSpPr>
      <cdr:spPr>
        <a:xfrm xmlns:a="http://schemas.openxmlformats.org/drawingml/2006/main">
          <a:off x="3795521" y="2717776"/>
          <a:ext cx="2028450" cy="765466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CA" sz="1400" b="1" baseline="0"/>
            <a:t>Linear Flow: </a:t>
          </a:r>
          <a:r>
            <a:rPr lang="en-CA" sz="1400" i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 = [1, 200]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CA" sz="900" b="1" baseline="0"/>
        </a:p>
        <a:p xmlns:a="http://schemas.openxmlformats.org/drawingml/2006/main">
          <a:r>
            <a:rPr lang="en-CA" sz="900" baseline="0"/>
            <a:t>   </a:t>
          </a:r>
          <a:endParaRPr lang="en-CA" sz="1100" baseline="0"/>
        </a:p>
        <a:p xmlns:a="http://schemas.openxmlformats.org/drawingml/2006/main">
          <a:endParaRPr lang="en-CA" sz="1100"/>
        </a:p>
      </cdr:txBody>
    </cdr:sp>
  </cdr:relSizeAnchor>
  <cdr:relSizeAnchor xmlns:cdr="http://schemas.openxmlformats.org/drawingml/2006/chartDrawing">
    <cdr:from>
      <cdr:x>0.41279</cdr:x>
      <cdr:y>0.6351</cdr:y>
    </cdr:from>
    <cdr:to>
      <cdr:x>0.6359</cdr:x>
      <cdr:y>0.71675</cdr:y>
    </cdr:to>
    <cdr:sp macro="" textlink="">
      <cdr:nvSpPr>
        <cdr:cNvPr id="2" name="TextBox 30">
          <a:extLst xmlns:a="http://schemas.openxmlformats.org/drawingml/2006/main">
            <a:ext uri="{FF2B5EF4-FFF2-40B4-BE49-F238E27FC236}">
              <a16:creationId xmlns:a16="http://schemas.microsoft.com/office/drawing/2014/main" id="{D1778081-F603-0D8C-E091-344FF7DA8AA9}"/>
            </a:ext>
          </a:extLst>
        </cdr:cNvPr>
        <cdr:cNvSpPr txBox="1"/>
      </cdr:nvSpPr>
      <cdr:spPr>
        <a:xfrm xmlns:a="http://schemas.openxmlformats.org/drawingml/2006/main">
          <a:off x="3752988" y="4137237"/>
          <a:ext cx="2028450" cy="531897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no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CA" sz="1400" b="1" baseline="0"/>
            <a:t>Linear Flow: </a:t>
          </a:r>
          <a:r>
            <a:rPr lang="en-CA" sz="1400" i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t' = [1, 200]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CA" sz="900" b="1" baseline="0"/>
        </a:p>
        <a:p xmlns:a="http://schemas.openxmlformats.org/drawingml/2006/main">
          <a:r>
            <a:rPr lang="en-CA" sz="900" baseline="0"/>
            <a:t>   </a:t>
          </a:r>
          <a:endParaRPr lang="en-CA" sz="1100" baseline="0"/>
        </a:p>
        <a:p xmlns:a="http://schemas.openxmlformats.org/drawingml/2006/main">
          <a:endParaRPr lang="en-CA" sz="1100"/>
        </a:p>
      </cdr:txBody>
    </cdr:sp>
  </cdr:relSizeAnchor>
  <cdr:relSizeAnchor xmlns:cdr="http://schemas.openxmlformats.org/drawingml/2006/chartDrawing">
    <cdr:from>
      <cdr:x>0.80932</cdr:x>
      <cdr:y>0.38226</cdr:y>
    </cdr:from>
    <cdr:to>
      <cdr:x>0.98198</cdr:x>
      <cdr:y>0.42633</cdr:y>
    </cdr:to>
    <cdr:sp macro="" textlink="">
      <cdr:nvSpPr>
        <cdr:cNvPr id="4" name="TextBox 30">
          <a:extLst xmlns:a="http://schemas.openxmlformats.org/drawingml/2006/main">
            <a:ext uri="{FF2B5EF4-FFF2-40B4-BE49-F238E27FC236}">
              <a16:creationId xmlns:a16="http://schemas.microsoft.com/office/drawing/2014/main" id="{4DB0ECAF-B994-5FB6-96FC-CA5A4B7758D8}"/>
            </a:ext>
          </a:extLst>
        </cdr:cNvPr>
        <cdr:cNvSpPr txBox="1"/>
      </cdr:nvSpPr>
      <cdr:spPr>
        <a:xfrm xmlns:a="http://schemas.openxmlformats.org/drawingml/2006/main">
          <a:off x="7358074" y="2490151"/>
          <a:ext cx="1569759" cy="287124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no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CA" sz="1400" b="1" baseline="0"/>
            <a:t>Radial Flow: </a:t>
          </a:r>
          <a:r>
            <a:rPr lang="en-CA" sz="1400" i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 = [2050, 4320]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CA" sz="900" i="1" baseline="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CA" sz="900" b="1" baseline="0"/>
        </a:p>
        <a:p xmlns:a="http://schemas.openxmlformats.org/drawingml/2006/main">
          <a:r>
            <a:rPr lang="en-CA" sz="900" baseline="0"/>
            <a:t>   </a:t>
          </a:r>
          <a:endParaRPr lang="en-CA" sz="1100" baseline="0"/>
        </a:p>
        <a:p xmlns:a="http://schemas.openxmlformats.org/drawingml/2006/main">
          <a:endParaRPr lang="en-CA" sz="1100"/>
        </a:p>
      </cdr:txBody>
    </cdr:sp>
  </cdr:relSizeAnchor>
  <cdr:relSizeAnchor xmlns:cdr="http://schemas.openxmlformats.org/drawingml/2006/chartDrawing">
    <cdr:from>
      <cdr:x>0.80274</cdr:x>
      <cdr:y>0.60389</cdr:y>
    </cdr:from>
    <cdr:to>
      <cdr:x>1</cdr:x>
      <cdr:y>0.71927</cdr:y>
    </cdr:to>
    <cdr:sp macro="" textlink="">
      <cdr:nvSpPr>
        <cdr:cNvPr id="6" name="TextBox 30">
          <a:extLst xmlns:a="http://schemas.openxmlformats.org/drawingml/2006/main">
            <a:ext uri="{FF2B5EF4-FFF2-40B4-BE49-F238E27FC236}">
              <a16:creationId xmlns:a16="http://schemas.microsoft.com/office/drawing/2014/main" id="{7C588EED-B2A9-5D31-E8B5-4067D1633861}"/>
            </a:ext>
          </a:extLst>
        </cdr:cNvPr>
        <cdr:cNvSpPr txBox="1"/>
      </cdr:nvSpPr>
      <cdr:spPr>
        <a:xfrm xmlns:a="http://schemas.openxmlformats.org/drawingml/2006/main">
          <a:off x="7298309" y="3933969"/>
          <a:ext cx="1793396" cy="751626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no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CA" sz="1400" b="1" baseline="0"/>
            <a:t>Radial Flow: </a:t>
          </a:r>
          <a:r>
            <a:rPr lang="en-CA" sz="1400" i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t' = [2050, 4320]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CA" sz="900" i="1" baseline="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CA" sz="900" b="1" baseline="0"/>
        </a:p>
        <a:p xmlns:a="http://schemas.openxmlformats.org/drawingml/2006/main">
          <a:r>
            <a:rPr lang="en-CA" sz="900" baseline="0"/>
            <a:t>   </a:t>
          </a:r>
          <a:endParaRPr lang="en-CA" sz="1100" baseline="0"/>
        </a:p>
        <a:p xmlns:a="http://schemas.openxmlformats.org/drawingml/2006/main">
          <a:endParaRPr lang="en-CA" sz="1100"/>
        </a:p>
      </cdr:txBody>
    </cdr:sp>
  </cdr:relSizeAnchor>
  <cdr:relSizeAnchor xmlns:cdr="http://schemas.openxmlformats.org/drawingml/2006/chartDrawing">
    <cdr:from>
      <cdr:x>0.79296</cdr:x>
      <cdr:y>0.67483</cdr:y>
    </cdr:from>
    <cdr:to>
      <cdr:x>1</cdr:x>
      <cdr:y>0.79022</cdr:y>
    </cdr:to>
    <cdr:sp macro="" textlink="">
      <cdr:nvSpPr>
        <cdr:cNvPr id="8" name="TextBox 30">
          <a:extLst xmlns:a="http://schemas.openxmlformats.org/drawingml/2006/main">
            <a:ext uri="{FF2B5EF4-FFF2-40B4-BE49-F238E27FC236}">
              <a16:creationId xmlns:a16="http://schemas.microsoft.com/office/drawing/2014/main" id="{22CAC4B2-B2A0-4B1C-24B8-121F0B417D76}"/>
            </a:ext>
          </a:extLst>
        </cdr:cNvPr>
        <cdr:cNvSpPr txBox="1"/>
      </cdr:nvSpPr>
      <cdr:spPr>
        <a:xfrm xmlns:a="http://schemas.openxmlformats.org/drawingml/2006/main">
          <a:off x="7209358" y="4396075"/>
          <a:ext cx="1882347" cy="751691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no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CA" sz="1100" b="0" baseline="0"/>
            <a:t>t/</a:t>
          </a:r>
          <a:r>
            <a:rPr lang="en-CA" sz="1100" i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t'= [3.1, 2.1]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CA" sz="900" i="1" baseline="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CA" sz="900" b="1" baseline="0"/>
        </a:p>
        <a:p xmlns:a="http://schemas.openxmlformats.org/drawingml/2006/main">
          <a:r>
            <a:rPr lang="en-CA" sz="900" baseline="0"/>
            <a:t>   </a:t>
          </a:r>
          <a:endParaRPr lang="en-CA" sz="1100" baseline="0"/>
        </a:p>
        <a:p xmlns:a="http://schemas.openxmlformats.org/drawingml/2006/main">
          <a:endParaRPr lang="en-CA" sz="1100"/>
        </a:p>
      </cdr:txBody>
    </cdr:sp>
  </cdr:relSizeAnchor>
  <cdr:relSizeAnchor xmlns:cdr="http://schemas.openxmlformats.org/drawingml/2006/chartDrawing">
    <cdr:from>
      <cdr:x>0.78051</cdr:x>
      <cdr:y>0.45182</cdr:y>
    </cdr:from>
    <cdr:to>
      <cdr:x>0.95517</cdr:x>
      <cdr:y>0.48818</cdr:y>
    </cdr:to>
    <cdr:sp macro="" textlink="">
      <cdr:nvSpPr>
        <cdr:cNvPr id="9" name="TextBox 30">
          <a:extLst xmlns:a="http://schemas.openxmlformats.org/drawingml/2006/main">
            <a:ext uri="{FF2B5EF4-FFF2-40B4-BE49-F238E27FC236}">
              <a16:creationId xmlns:a16="http://schemas.microsoft.com/office/drawing/2014/main" id="{9FB0FD88-1405-5BFB-1CA5-51F92FF7E39E}"/>
            </a:ext>
          </a:extLst>
        </cdr:cNvPr>
        <cdr:cNvSpPr txBox="1"/>
      </cdr:nvSpPr>
      <cdr:spPr>
        <a:xfrm xmlns:a="http://schemas.openxmlformats.org/drawingml/2006/main">
          <a:off x="7061200" y="2901950"/>
          <a:ext cx="1580091" cy="233540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no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CA" sz="900" b="1" baseline="0"/>
        </a:p>
        <a:p xmlns:a="http://schemas.openxmlformats.org/drawingml/2006/main">
          <a:r>
            <a:rPr lang="en-CA" sz="900" baseline="0"/>
            <a:t>   </a:t>
          </a:r>
          <a:endParaRPr lang="en-CA" sz="1100" baseline="0"/>
        </a:p>
        <a:p xmlns:a="http://schemas.openxmlformats.org/drawingml/2006/main">
          <a:endParaRPr lang="en-CA" sz="1100"/>
        </a:p>
      </cdr:txBody>
    </cdr:sp>
  </cdr:relSizeAnchor>
  <cdr:relSizeAnchor xmlns:cdr="http://schemas.openxmlformats.org/drawingml/2006/chartDrawing">
    <cdr:from>
      <cdr:x>0.68841</cdr:x>
      <cdr:y>0.41605</cdr:y>
    </cdr:from>
    <cdr:to>
      <cdr:x>0.91152</cdr:x>
      <cdr:y>0.53356</cdr:y>
    </cdr:to>
    <cdr:sp macro="" textlink="">
      <cdr:nvSpPr>
        <cdr:cNvPr id="5" name="TextBox 30">
          <a:extLst xmlns:a="http://schemas.openxmlformats.org/drawingml/2006/main">
            <a:ext uri="{FF2B5EF4-FFF2-40B4-BE49-F238E27FC236}">
              <a16:creationId xmlns:a16="http://schemas.microsoft.com/office/drawing/2014/main" id="{42DD3CA1-C836-F628-7E2C-B5A3CE3AD621}"/>
            </a:ext>
          </a:extLst>
        </cdr:cNvPr>
        <cdr:cNvSpPr txBox="1"/>
      </cdr:nvSpPr>
      <cdr:spPr>
        <a:xfrm xmlns:a="http://schemas.openxmlformats.org/drawingml/2006/main">
          <a:off x="6258859" y="2710329"/>
          <a:ext cx="2028450" cy="765466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CA" sz="1400" b="1" baseline="0"/>
            <a:t>Transition</a:t>
          </a:r>
          <a:endParaRPr lang="en-CA" sz="1400" i="1" baseline="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CA" sz="900" b="1" baseline="0"/>
        </a:p>
        <a:p xmlns:a="http://schemas.openxmlformats.org/drawingml/2006/main">
          <a:r>
            <a:rPr lang="en-CA" sz="900" baseline="0"/>
            <a:t>   </a:t>
          </a:r>
          <a:endParaRPr lang="en-CA" sz="1100" baseline="0"/>
        </a:p>
        <a:p xmlns:a="http://schemas.openxmlformats.org/drawingml/2006/main">
          <a:endParaRPr lang="en-CA" sz="1100"/>
        </a:p>
      </cdr:txBody>
    </cdr:sp>
  </cdr:relSizeAnchor>
  <cdr:relSizeAnchor xmlns:cdr="http://schemas.openxmlformats.org/drawingml/2006/chartDrawing">
    <cdr:from>
      <cdr:x>0.69581</cdr:x>
      <cdr:y>0.6328</cdr:y>
    </cdr:from>
    <cdr:to>
      <cdr:x>0.91892</cdr:x>
      <cdr:y>0.7503</cdr:y>
    </cdr:to>
    <cdr:sp macro="" textlink="">
      <cdr:nvSpPr>
        <cdr:cNvPr id="7" name="TextBox 30">
          <a:extLst xmlns:a="http://schemas.openxmlformats.org/drawingml/2006/main">
            <a:ext uri="{FF2B5EF4-FFF2-40B4-BE49-F238E27FC236}">
              <a16:creationId xmlns:a16="http://schemas.microsoft.com/office/drawing/2014/main" id="{7B547821-4E2E-7D4C-55D6-802DEF2C1658}"/>
            </a:ext>
          </a:extLst>
        </cdr:cNvPr>
        <cdr:cNvSpPr txBox="1"/>
      </cdr:nvSpPr>
      <cdr:spPr>
        <a:xfrm xmlns:a="http://schemas.openxmlformats.org/drawingml/2006/main">
          <a:off x="6326094" y="4122271"/>
          <a:ext cx="2028450" cy="765466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CA" sz="1400" b="1" baseline="0"/>
            <a:t>Transition</a:t>
          </a:r>
          <a:endParaRPr lang="en-CA" sz="1400" i="1" baseline="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CA" sz="900" b="1" baseline="0"/>
        </a:p>
        <a:p xmlns:a="http://schemas.openxmlformats.org/drawingml/2006/main">
          <a:r>
            <a:rPr lang="en-CA" sz="900" baseline="0"/>
            <a:t>   </a:t>
          </a:r>
          <a:endParaRPr lang="en-CA" sz="1100" baseline="0"/>
        </a:p>
        <a:p xmlns:a="http://schemas.openxmlformats.org/drawingml/2006/main">
          <a:endParaRPr lang="en-CA" sz="1100"/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476250</xdr:colOff>
      <xdr:row>50</xdr:row>
      <xdr:rowOff>139700</xdr:rowOff>
    </xdr:from>
    <xdr:to>
      <xdr:col>5</xdr:col>
      <xdr:colOff>539750</xdr:colOff>
      <xdr:row>51</xdr:row>
      <xdr:rowOff>12700</xdr:rowOff>
    </xdr:to>
    <xdr:sp macro="" textlink="">
      <xdr:nvSpPr>
        <xdr:cNvPr id="17" name="Flowchart: Connector 16">
          <a:extLst>
            <a:ext uri="{FF2B5EF4-FFF2-40B4-BE49-F238E27FC236}">
              <a16:creationId xmlns:a16="http://schemas.microsoft.com/office/drawing/2014/main" id="{100D4001-A7C7-6261-1389-06B2EE9FD574}"/>
            </a:ext>
          </a:extLst>
        </xdr:cNvPr>
        <xdr:cNvSpPr/>
      </xdr:nvSpPr>
      <xdr:spPr>
        <a:xfrm>
          <a:off x="3524250" y="9385300"/>
          <a:ext cx="63500" cy="57150"/>
        </a:xfrm>
        <a:prstGeom prst="flowChartConnector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CA" sz="1100"/>
        </a:p>
      </xdr:txBody>
    </xdr:sp>
    <xdr:clientData/>
  </xdr:twoCellAnchor>
  <xdr:twoCellAnchor>
    <xdr:from>
      <xdr:col>16</xdr:col>
      <xdr:colOff>0</xdr:colOff>
      <xdr:row>38</xdr:row>
      <xdr:rowOff>0</xdr:rowOff>
    </xdr:from>
    <xdr:to>
      <xdr:col>30</xdr:col>
      <xdr:colOff>287055</xdr:colOff>
      <xdr:row>65</xdr:row>
      <xdr:rowOff>165099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5B4DDAC-F7BA-4366-AD8E-F5FEADDBF70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26</xdr:col>
      <xdr:colOff>29308</xdr:colOff>
      <xdr:row>46</xdr:row>
      <xdr:rowOff>175847</xdr:rowOff>
    </xdr:from>
    <xdr:to>
      <xdr:col>29</xdr:col>
      <xdr:colOff>322384</xdr:colOff>
      <xdr:row>60</xdr:row>
      <xdr:rowOff>63500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56B80270-6DE1-7039-A8FF-B3CAB9340A53}"/>
            </a:ext>
          </a:extLst>
        </xdr:cNvPr>
        <xdr:cNvCxnSpPr/>
      </xdr:nvCxnSpPr>
      <xdr:spPr>
        <a:xfrm>
          <a:off x="15821482" y="8618586"/>
          <a:ext cx="2115250" cy="243869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60739</xdr:colOff>
      <xdr:row>48</xdr:row>
      <xdr:rowOff>156042</xdr:rowOff>
    </xdr:from>
    <xdr:to>
      <xdr:col>29</xdr:col>
      <xdr:colOff>600903</xdr:colOff>
      <xdr:row>53</xdr:row>
      <xdr:rowOff>157085</xdr:rowOff>
    </xdr:to>
    <xdr:sp macro="" textlink="">
      <xdr:nvSpPr>
        <xdr:cNvPr id="22" name="TextBox 1">
          <a:extLst>
            <a:ext uri="{FF2B5EF4-FFF2-40B4-BE49-F238E27FC236}">
              <a16:creationId xmlns:a16="http://schemas.microsoft.com/office/drawing/2014/main" id="{BB96EE4A-1A13-D612-B5A5-A40DFF69158A}"/>
            </a:ext>
          </a:extLst>
        </xdr:cNvPr>
        <xdr:cNvSpPr txBox="1"/>
      </xdr:nvSpPr>
      <xdr:spPr>
        <a:xfrm>
          <a:off x="17067696" y="8963216"/>
          <a:ext cx="1147555" cy="912130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en-CA" sz="1100">
              <a:solidFill>
                <a:schemeClr val="accent2"/>
              </a:solidFill>
            </a:rPr>
            <a:t>100</a:t>
          </a:r>
          <a:r>
            <a:rPr lang="en-CA" sz="1100" baseline="0">
              <a:solidFill>
                <a:schemeClr val="accent2"/>
              </a:solidFill>
            </a:rPr>
            <a:t> Day Drawdown = 56.0 m</a:t>
          </a:r>
          <a:endParaRPr lang="en-CA" sz="1100">
            <a:solidFill>
              <a:schemeClr val="accent2"/>
            </a:solidFill>
          </a:endParaRPr>
        </a:p>
      </xdr:txBody>
    </xdr:sp>
    <xdr:clientData/>
  </xdr:twoCellAnchor>
  <xdr:twoCellAnchor>
    <xdr:from>
      <xdr:col>29</xdr:col>
      <xdr:colOff>332154</xdr:colOff>
      <xdr:row>41</xdr:row>
      <xdr:rowOff>64477</xdr:rowOff>
    </xdr:from>
    <xdr:to>
      <xdr:col>29</xdr:col>
      <xdr:colOff>346807</xdr:colOff>
      <xdr:row>61</xdr:row>
      <xdr:rowOff>147516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8DB155FA-ABC6-45A7-AC11-2DF86FB41846}"/>
            </a:ext>
          </a:extLst>
        </xdr:cNvPr>
        <xdr:cNvCxnSpPr/>
      </xdr:nvCxnSpPr>
      <xdr:spPr>
        <a:xfrm>
          <a:off x="18010554" y="7652727"/>
          <a:ext cx="14653" cy="3766039"/>
        </a:xfrm>
        <a:prstGeom prst="line">
          <a:avLst/>
        </a:prstGeom>
        <a:ln w="19050">
          <a:solidFill>
            <a:srgbClr val="703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597818</xdr:colOff>
      <xdr:row>39</xdr:row>
      <xdr:rowOff>176514</xdr:rowOff>
    </xdr:from>
    <xdr:to>
      <xdr:col>31</xdr:col>
      <xdr:colOff>268632</xdr:colOff>
      <xdr:row>44</xdr:row>
      <xdr:rowOff>177558</xdr:rowOff>
    </xdr:to>
    <xdr:sp macro="" textlink="">
      <xdr:nvSpPr>
        <xdr:cNvPr id="28" name="TextBox 1">
          <a:extLst>
            <a:ext uri="{FF2B5EF4-FFF2-40B4-BE49-F238E27FC236}">
              <a16:creationId xmlns:a16="http://schemas.microsoft.com/office/drawing/2014/main" id="{145CF609-4117-4F98-BB4F-5C016164F75B}"/>
            </a:ext>
          </a:extLst>
        </xdr:cNvPr>
        <xdr:cNvSpPr txBox="1"/>
      </xdr:nvSpPr>
      <xdr:spPr>
        <a:xfrm>
          <a:off x="17569636" y="7500662"/>
          <a:ext cx="1489223" cy="939112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en-CA" sz="1100"/>
            <a:t>100</a:t>
          </a:r>
          <a:r>
            <a:rPr lang="en-CA" sz="1100" baseline="0"/>
            <a:t> Days</a:t>
          </a:r>
          <a:endParaRPr lang="en-CA" sz="1100"/>
        </a:p>
      </xdr:txBody>
    </xdr:sp>
    <xdr:clientData/>
  </xdr:twoCellAnchor>
  <xdr:twoCellAnchor>
    <xdr:from>
      <xdr:col>31</xdr:col>
      <xdr:colOff>8698</xdr:colOff>
      <xdr:row>38</xdr:row>
      <xdr:rowOff>43493</xdr:rowOff>
    </xdr:from>
    <xdr:to>
      <xdr:col>44</xdr:col>
      <xdr:colOff>173971</xdr:colOff>
      <xdr:row>65</xdr:row>
      <xdr:rowOff>130479</xdr:rowOff>
    </xdr:to>
    <xdr:graphicFrame macro="">
      <xdr:nvGraphicFramePr>
        <xdr:cNvPr id="29" name="Chart 28">
          <a:extLst>
            <a:ext uri="{FF2B5EF4-FFF2-40B4-BE49-F238E27FC236}">
              <a16:creationId xmlns:a16="http://schemas.microsoft.com/office/drawing/2014/main" id="{0DED440F-86B4-40AD-9371-FA304448598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34</xdr:col>
      <xdr:colOff>136117</xdr:colOff>
      <xdr:row>44</xdr:row>
      <xdr:rowOff>72360</xdr:rowOff>
    </xdr:from>
    <xdr:to>
      <xdr:col>37</xdr:col>
      <xdr:colOff>247650</xdr:colOff>
      <xdr:row>49</xdr:row>
      <xdr:rowOff>73405</xdr:rowOff>
    </xdr:to>
    <xdr:sp macro="" textlink="">
      <xdr:nvSpPr>
        <xdr:cNvPr id="33" name="TextBox 1">
          <a:extLst>
            <a:ext uri="{FF2B5EF4-FFF2-40B4-BE49-F238E27FC236}">
              <a16:creationId xmlns:a16="http://schemas.microsoft.com/office/drawing/2014/main" id="{1A9219F0-EC67-4904-3BAD-2EAFB4D40E3B}"/>
            </a:ext>
          </a:extLst>
        </xdr:cNvPr>
        <xdr:cNvSpPr txBox="1"/>
      </xdr:nvSpPr>
      <xdr:spPr>
        <a:xfrm>
          <a:off x="20862517" y="8501985"/>
          <a:ext cx="1940333" cy="953545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en-CA" sz="1100">
              <a:effectLst/>
              <a:latin typeface="+mn-lt"/>
              <a:ea typeface="+mn-ea"/>
              <a:cs typeface="+mn-cs"/>
            </a:rPr>
            <a:t>ds/d(log(t/t'))</a:t>
          </a:r>
          <a:r>
            <a:rPr lang="en-CA" sz="1100"/>
            <a:t> = 47.5m</a:t>
          </a:r>
        </a:p>
      </xdr:txBody>
    </xdr:sp>
    <xdr:clientData/>
  </xdr:twoCellAnchor>
  <xdr:twoCellAnchor>
    <xdr:from>
      <xdr:col>33</xdr:col>
      <xdr:colOff>463825</xdr:colOff>
      <xdr:row>43</xdr:row>
      <xdr:rowOff>16564</xdr:rowOff>
    </xdr:from>
    <xdr:to>
      <xdr:col>36</xdr:col>
      <xdr:colOff>325782</xdr:colOff>
      <xdr:row>60</xdr:row>
      <xdr:rowOff>176695</xdr:rowOff>
    </xdr:to>
    <xdr:cxnSp macro="">
      <xdr:nvCxnSpPr>
        <xdr:cNvPr id="30" name="Straight Connector 29">
          <a:extLst>
            <a:ext uri="{FF2B5EF4-FFF2-40B4-BE49-F238E27FC236}">
              <a16:creationId xmlns:a16="http://schemas.microsoft.com/office/drawing/2014/main" id="{8007B7B2-C9D5-4F24-B02A-540511071CDC}"/>
            </a:ext>
          </a:extLst>
        </xdr:cNvPr>
        <xdr:cNvCxnSpPr/>
      </xdr:nvCxnSpPr>
      <xdr:spPr>
        <a:xfrm>
          <a:off x="20507738" y="7912651"/>
          <a:ext cx="1684131" cy="325782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205153</xdr:colOff>
      <xdr:row>36</xdr:row>
      <xdr:rowOff>78154</xdr:rowOff>
    </xdr:from>
    <xdr:to>
      <xdr:col>10</xdr:col>
      <xdr:colOff>234461</xdr:colOff>
      <xdr:row>63</xdr:row>
      <xdr:rowOff>128967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2D930203-7055-45B2-BD44-78165037E4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5</xdr:col>
      <xdr:colOff>232469</xdr:colOff>
      <xdr:row>37</xdr:row>
      <xdr:rowOff>22310</xdr:rowOff>
    </xdr:from>
    <xdr:to>
      <xdr:col>13</xdr:col>
      <xdr:colOff>304689</xdr:colOff>
      <xdr:row>71</xdr:row>
      <xdr:rowOff>10750</xdr:rowOff>
    </xdr:to>
    <xdr:pic>
      <xdr:nvPicPr>
        <xdr:cNvPr id="8" name="Picture 7" descr="Solved A pumping test was conducted in a confined aquifer | Chegg.com">
          <a:extLst>
            <a:ext uri="{FF2B5EF4-FFF2-40B4-BE49-F238E27FC236}">
              <a16:creationId xmlns:a16="http://schemas.microsoft.com/office/drawing/2014/main" id="{6239BABF-D679-4ADC-9F6A-96E36FA86B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alphaModFix amt="3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400000">
          <a:off x="2540155" y="7694226"/>
          <a:ext cx="6367304" cy="4921311"/>
        </a:xfrm>
        <a:prstGeom prst="rect">
          <a:avLst/>
        </a:prstGeom>
        <a:blipFill dpi="0" rotWithShape="1">
          <a:blip xmlns:r="http://schemas.openxmlformats.org/officeDocument/2006/relationships" r:embed="rId5">
            <a:alphaModFix amt="16000"/>
          </a:blip>
          <a:srcRect/>
          <a:tile tx="0" ty="0" sx="100000" sy="100000" flip="none" algn="tl"/>
        </a:blipFill>
      </xdr:spPr>
    </xdr:pic>
    <xdr:clientData/>
  </xdr:twoCellAnchor>
  <xdr:twoCellAnchor>
    <xdr:from>
      <xdr:col>2</xdr:col>
      <xdr:colOff>462714</xdr:colOff>
      <xdr:row>47</xdr:row>
      <xdr:rowOff>38594</xdr:rowOff>
    </xdr:from>
    <xdr:to>
      <xdr:col>7</xdr:col>
      <xdr:colOff>273541</xdr:colOff>
      <xdr:row>59</xdr:row>
      <xdr:rowOff>71600</xdr:rowOff>
    </xdr:to>
    <xdr:grpSp>
      <xdr:nvGrpSpPr>
        <xdr:cNvPr id="9" name="Group 8">
          <a:extLst>
            <a:ext uri="{FF2B5EF4-FFF2-40B4-BE49-F238E27FC236}">
              <a16:creationId xmlns:a16="http://schemas.microsoft.com/office/drawing/2014/main" id="{29EC9DEC-EA11-42C7-8890-4045B6C8AB31}"/>
            </a:ext>
          </a:extLst>
        </xdr:cNvPr>
        <xdr:cNvGrpSpPr/>
      </xdr:nvGrpSpPr>
      <xdr:grpSpPr>
        <a:xfrm>
          <a:off x="1669214" y="8992094"/>
          <a:ext cx="2827077" cy="2319006"/>
          <a:chOff x="16325850" y="16014700"/>
          <a:chExt cx="2846178" cy="2295923"/>
        </a:xfrm>
      </xdr:grpSpPr>
      <xdr:cxnSp macro="">
        <xdr:nvCxnSpPr>
          <xdr:cNvPr id="10" name="Straight Connector 9">
            <a:extLst>
              <a:ext uri="{FF2B5EF4-FFF2-40B4-BE49-F238E27FC236}">
                <a16:creationId xmlns:a16="http://schemas.microsoft.com/office/drawing/2014/main" id="{312D367D-E266-380A-FC79-F7D6136A2B8C}"/>
              </a:ext>
            </a:extLst>
          </xdr:cNvPr>
          <xdr:cNvCxnSpPr/>
        </xdr:nvCxnSpPr>
        <xdr:spPr>
          <a:xfrm flipH="1">
            <a:off x="19152069" y="16030973"/>
            <a:ext cx="12700" cy="2279650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1" name="Straight Connector 10">
            <a:extLst>
              <a:ext uri="{FF2B5EF4-FFF2-40B4-BE49-F238E27FC236}">
                <a16:creationId xmlns:a16="http://schemas.microsoft.com/office/drawing/2014/main" id="{2E11A909-F271-AF63-86F5-90BD91B89784}"/>
              </a:ext>
            </a:extLst>
          </xdr:cNvPr>
          <xdr:cNvCxnSpPr/>
        </xdr:nvCxnSpPr>
        <xdr:spPr>
          <a:xfrm flipH="1" flipV="1">
            <a:off x="16325850" y="16014700"/>
            <a:ext cx="2846178" cy="488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oneCellAnchor>
    <xdr:from>
      <xdr:col>6</xdr:col>
      <xdr:colOff>398654</xdr:colOff>
      <xdr:row>45</xdr:row>
      <xdr:rowOff>181508</xdr:rowOff>
    </xdr:from>
    <xdr:ext cx="886781" cy="264560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99E53CE5-B789-4F67-B060-522C04B594AE}"/>
            </a:ext>
          </a:extLst>
        </xdr:cNvPr>
        <xdr:cNvSpPr txBox="1"/>
      </xdr:nvSpPr>
      <xdr:spPr>
        <a:xfrm>
          <a:off x="4032808" y="8583046"/>
          <a:ext cx="88678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CA" sz="1100"/>
            <a:t>Match</a:t>
          </a:r>
          <a:r>
            <a:rPr lang="en-CA" sz="1100" baseline="0"/>
            <a:t> Point</a:t>
          </a:r>
          <a:endParaRPr lang="en-CA" sz="1100"/>
        </a:p>
      </xdr:txBody>
    </xdr:sp>
    <xdr:clientData/>
  </xdr:oneCellAnchor>
  <xdr:twoCellAnchor>
    <xdr:from>
      <xdr:col>7</xdr:col>
      <xdr:colOff>214922</xdr:colOff>
      <xdr:row>47</xdr:row>
      <xdr:rowOff>19538</xdr:rowOff>
    </xdr:from>
    <xdr:to>
      <xdr:col>7</xdr:col>
      <xdr:colOff>278422</xdr:colOff>
      <xdr:row>47</xdr:row>
      <xdr:rowOff>73967</xdr:rowOff>
    </xdr:to>
    <xdr:sp macro="" textlink="">
      <xdr:nvSpPr>
        <xdr:cNvPr id="13" name="Flowchart: Connector 12">
          <a:extLst>
            <a:ext uri="{FF2B5EF4-FFF2-40B4-BE49-F238E27FC236}">
              <a16:creationId xmlns:a16="http://schemas.microsoft.com/office/drawing/2014/main" id="{3748D137-4E71-43D4-9EE9-20D29943F179}"/>
            </a:ext>
          </a:extLst>
        </xdr:cNvPr>
        <xdr:cNvSpPr/>
      </xdr:nvSpPr>
      <xdr:spPr>
        <a:xfrm>
          <a:off x="4454768" y="8792307"/>
          <a:ext cx="63500" cy="54429"/>
        </a:xfrm>
        <a:prstGeom prst="flowChartConnector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CA" sz="1100"/>
        </a:p>
      </xdr:txBody>
    </xdr:sp>
    <xdr:clientData/>
  </xdr:twoCellAnchor>
  <xdr:twoCellAnchor>
    <xdr:from>
      <xdr:col>26</xdr:col>
      <xdr:colOff>441314</xdr:colOff>
      <xdr:row>46</xdr:row>
      <xdr:rowOff>130016</xdr:rowOff>
    </xdr:from>
    <xdr:to>
      <xdr:col>29</xdr:col>
      <xdr:colOff>105378</xdr:colOff>
      <xdr:row>51</xdr:row>
      <xdr:rowOff>131058</xdr:rowOff>
    </xdr:to>
    <xdr:sp macro="" textlink="">
      <xdr:nvSpPr>
        <xdr:cNvPr id="14" name="TextBox 1">
          <a:extLst>
            <a:ext uri="{FF2B5EF4-FFF2-40B4-BE49-F238E27FC236}">
              <a16:creationId xmlns:a16="http://schemas.microsoft.com/office/drawing/2014/main" id="{E22069EA-DDCA-4542-8BA2-9C84B4F20CF9}"/>
            </a:ext>
          </a:extLst>
        </xdr:cNvPr>
        <xdr:cNvSpPr txBox="1"/>
      </xdr:nvSpPr>
      <xdr:spPr>
        <a:xfrm>
          <a:off x="16233488" y="8572755"/>
          <a:ext cx="1486238" cy="912129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en-CA" sz="1100">
              <a:solidFill>
                <a:schemeClr val="accent2"/>
              </a:solidFill>
              <a:effectLst/>
              <a:latin typeface="+mn-lt"/>
              <a:ea typeface="+mn-ea"/>
              <a:cs typeface="+mn-cs"/>
            </a:rPr>
            <a:t>ds/d(log(t)) = </a:t>
          </a:r>
          <a:r>
            <a:rPr lang="en-CA" sz="1100">
              <a:solidFill>
                <a:schemeClr val="accent2"/>
              </a:solidFill>
            </a:rPr>
            <a:t>21.0 m</a:t>
          </a:r>
        </a:p>
      </xdr:txBody>
    </xdr:sp>
    <xdr:clientData/>
  </xdr:twoCellAnchor>
  <xdr:twoCellAnchor>
    <xdr:from>
      <xdr:col>25</xdr:col>
      <xdr:colOff>375781</xdr:colOff>
      <xdr:row>45</xdr:row>
      <xdr:rowOff>70607</xdr:rowOff>
    </xdr:from>
    <xdr:to>
      <xdr:col>29</xdr:col>
      <xdr:colOff>341923</xdr:colOff>
      <xdr:row>55</xdr:row>
      <xdr:rowOff>14654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85CCA2F3-64AC-4BA4-85E0-C4E91E1242B5}"/>
            </a:ext>
          </a:extLst>
        </xdr:cNvPr>
        <xdr:cNvCxnSpPr/>
      </xdr:nvCxnSpPr>
      <xdr:spPr>
        <a:xfrm>
          <a:off x="15640204" y="8452607"/>
          <a:ext cx="2408450" cy="180020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135410</xdr:colOff>
      <xdr:row>51</xdr:row>
      <xdr:rowOff>94677</xdr:rowOff>
    </xdr:from>
    <xdr:to>
      <xdr:col>27</xdr:col>
      <xdr:colOff>226391</xdr:colOff>
      <xdr:row>56</xdr:row>
      <xdr:rowOff>95719</xdr:rowOff>
    </xdr:to>
    <xdr:sp macro="" textlink="">
      <xdr:nvSpPr>
        <xdr:cNvPr id="35" name="TextBox 1">
          <a:extLst>
            <a:ext uri="{FF2B5EF4-FFF2-40B4-BE49-F238E27FC236}">
              <a16:creationId xmlns:a16="http://schemas.microsoft.com/office/drawing/2014/main" id="{D9AF25E2-3521-49E8-A572-DFD29B066A19}"/>
            </a:ext>
          </a:extLst>
        </xdr:cNvPr>
        <xdr:cNvSpPr txBox="1"/>
      </xdr:nvSpPr>
      <xdr:spPr>
        <a:xfrm>
          <a:off x="14712801" y="9448503"/>
          <a:ext cx="1913155" cy="912129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en-CA" sz="1100">
              <a:solidFill>
                <a:schemeClr val="accent3"/>
              </a:solidFill>
              <a:effectLst/>
              <a:latin typeface="+mn-lt"/>
              <a:ea typeface="+mn-ea"/>
              <a:cs typeface="+mn-cs"/>
            </a:rPr>
            <a:t>Adjusted ds/d(log(t)) = </a:t>
          </a:r>
          <a:r>
            <a:rPr lang="en-CA" sz="1100">
              <a:solidFill>
                <a:schemeClr val="accent3"/>
              </a:solidFill>
            </a:rPr>
            <a:t>33.0 m</a:t>
          </a:r>
        </a:p>
      </xdr:txBody>
    </xdr:sp>
    <xdr:clientData/>
  </xdr:twoCellAnchor>
  <xdr:twoCellAnchor>
    <xdr:from>
      <xdr:col>27</xdr:col>
      <xdr:colOff>119269</xdr:colOff>
      <xdr:row>57</xdr:row>
      <xdr:rowOff>10268</xdr:rowOff>
    </xdr:from>
    <xdr:to>
      <xdr:col>29</xdr:col>
      <xdr:colOff>52041</xdr:colOff>
      <xdr:row>62</xdr:row>
      <xdr:rowOff>11311</xdr:rowOff>
    </xdr:to>
    <xdr:sp macro="" textlink="">
      <xdr:nvSpPr>
        <xdr:cNvPr id="36" name="TextBox 1">
          <a:extLst>
            <a:ext uri="{FF2B5EF4-FFF2-40B4-BE49-F238E27FC236}">
              <a16:creationId xmlns:a16="http://schemas.microsoft.com/office/drawing/2014/main" id="{AA2788DA-507A-4973-9FAF-66F0CA803DBF}"/>
            </a:ext>
          </a:extLst>
        </xdr:cNvPr>
        <xdr:cNvSpPr txBox="1"/>
      </xdr:nvSpPr>
      <xdr:spPr>
        <a:xfrm>
          <a:off x="16518834" y="10457398"/>
          <a:ext cx="1147555" cy="912130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en-CA" sz="1100">
              <a:solidFill>
                <a:schemeClr val="accent3"/>
              </a:solidFill>
            </a:rPr>
            <a:t>Adjusted 100</a:t>
          </a:r>
          <a:r>
            <a:rPr lang="en-CA" sz="1100" baseline="0">
              <a:solidFill>
                <a:schemeClr val="accent3"/>
              </a:solidFill>
            </a:rPr>
            <a:t> Day Drawdown = 81 m</a:t>
          </a:r>
          <a:endParaRPr lang="en-CA" sz="1100">
            <a:solidFill>
              <a:schemeClr val="accent3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11"/>
  <sheetViews>
    <sheetView topLeftCell="A4" zoomScale="83" workbookViewId="0">
      <selection activeCell="H4" sqref="H4"/>
    </sheetView>
  </sheetViews>
  <sheetFormatPr defaultRowHeight="14.5"/>
  <cols>
    <col min="1" max="1" width="32.453125" customWidth="1"/>
    <col min="3" max="3" width="9.453125" customWidth="1"/>
    <col min="4" max="4" width="63.1796875" bestFit="1" customWidth="1"/>
    <col min="5" max="5" width="10.453125" bestFit="1" customWidth="1"/>
    <col min="7" max="7" width="23.7265625" customWidth="1"/>
    <col min="8" max="8" width="44.54296875" customWidth="1"/>
  </cols>
  <sheetData>
    <row r="1" spans="1:8">
      <c r="A1" s="1" t="s">
        <v>13</v>
      </c>
    </row>
    <row r="3" spans="1:8">
      <c r="A3" s="2" t="s">
        <v>0</v>
      </c>
      <c r="D3" s="2" t="s">
        <v>4</v>
      </c>
      <c r="G3" s="2" t="s">
        <v>7</v>
      </c>
    </row>
    <row r="4" spans="1:8">
      <c r="A4" t="s">
        <v>3</v>
      </c>
      <c r="B4" s="3" t="s">
        <v>72</v>
      </c>
      <c r="D4" t="s">
        <v>16</v>
      </c>
      <c r="E4" s="4">
        <v>43012</v>
      </c>
      <c r="G4" t="s">
        <v>8</v>
      </c>
      <c r="H4" s="3">
        <v>203</v>
      </c>
    </row>
    <row r="5" spans="1:8">
      <c r="A5" t="s">
        <v>1</v>
      </c>
      <c r="B5" s="3">
        <v>21614</v>
      </c>
      <c r="D5" t="s">
        <v>5</v>
      </c>
      <c r="E5" s="3" t="s">
        <v>31</v>
      </c>
      <c r="G5" t="s">
        <v>70</v>
      </c>
      <c r="H5" s="3" t="s">
        <v>75</v>
      </c>
    </row>
    <row r="6" spans="1:8" ht="72.650000000000006" customHeight="1">
      <c r="A6" t="s">
        <v>2</v>
      </c>
      <c r="B6" s="3">
        <v>88224</v>
      </c>
      <c r="D6" t="s">
        <v>15</v>
      </c>
      <c r="E6" s="3">
        <v>80.88</v>
      </c>
      <c r="G6" t="s">
        <v>24</v>
      </c>
      <c r="H6" s="7" t="s">
        <v>69</v>
      </c>
    </row>
    <row r="7" spans="1:8" ht="29">
      <c r="A7" t="s">
        <v>14</v>
      </c>
      <c r="B7" s="3" t="s">
        <v>73</v>
      </c>
      <c r="D7" t="s">
        <v>22</v>
      </c>
      <c r="E7" s="3"/>
      <c r="G7" s="36" t="s">
        <v>71</v>
      </c>
      <c r="H7" s="3">
        <v>131</v>
      </c>
    </row>
    <row r="8" spans="1:8">
      <c r="A8" t="s">
        <v>25</v>
      </c>
      <c r="B8" s="3"/>
      <c r="D8" t="s">
        <v>6</v>
      </c>
      <c r="E8" s="3" t="s">
        <v>74</v>
      </c>
    </row>
    <row r="9" spans="1:8">
      <c r="A9" t="s">
        <v>28</v>
      </c>
      <c r="B9" s="3">
        <v>203</v>
      </c>
      <c r="D9" t="s">
        <v>26</v>
      </c>
      <c r="E9" s="3" t="s">
        <v>68</v>
      </c>
    </row>
    <row r="10" spans="1:8">
      <c r="B10" s="3"/>
      <c r="E10" s="3"/>
    </row>
    <row r="11" spans="1:8">
      <c r="B11" s="3"/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AT211"/>
  <sheetViews>
    <sheetView tabSelected="1" topLeftCell="AB1" zoomScale="40" zoomScaleNormal="40" workbookViewId="0">
      <pane ySplit="4" topLeftCell="A26" activePane="bottomLeft" state="frozen"/>
      <selection pane="bottomLeft" activeCell="BL81" sqref="BL81"/>
    </sheetView>
  </sheetViews>
  <sheetFormatPr defaultRowHeight="14.5"/>
  <cols>
    <col min="1" max="1" width="10.1796875" bestFit="1" customWidth="1"/>
    <col min="2" max="2" width="10.81640625" bestFit="1" customWidth="1"/>
    <col min="3" max="3" width="9.81640625" customWidth="1"/>
    <col min="4" max="4" width="10.1796875" bestFit="1" customWidth="1"/>
    <col min="5" max="6" width="10.81640625" customWidth="1"/>
    <col min="7" max="8" width="14.453125" bestFit="1" customWidth="1"/>
    <col min="9" max="9" width="13.54296875" style="11" bestFit="1" customWidth="1"/>
    <col min="10" max="11" width="13.54296875" customWidth="1"/>
    <col min="12" max="16" width="8.81640625"/>
    <col min="17" max="17" width="18.26953125" customWidth="1"/>
    <col min="18" max="18" width="12.453125" bestFit="1" customWidth="1"/>
    <col min="23" max="23" width="23.54296875" customWidth="1"/>
    <col min="24" max="24" width="21.7265625" customWidth="1"/>
  </cols>
  <sheetData>
    <row r="1" spans="1:39">
      <c r="A1" s="1" t="s">
        <v>11</v>
      </c>
    </row>
    <row r="2" spans="1:39">
      <c r="A2" s="12" t="s">
        <v>92</v>
      </c>
      <c r="B2" s="52">
        <v>88224</v>
      </c>
      <c r="C2" s="12" t="s">
        <v>12</v>
      </c>
      <c r="D2" s="52">
        <v>80.88</v>
      </c>
      <c r="F2" s="12" t="s">
        <v>27</v>
      </c>
      <c r="I2" s="53">
        <v>518.4</v>
      </c>
    </row>
    <row r="3" spans="1:39">
      <c r="S3" s="13" t="s">
        <v>90</v>
      </c>
    </row>
    <row r="4" spans="1:39" s="17" customFormat="1" ht="58.75" customHeight="1">
      <c r="A4" s="37" t="s">
        <v>17</v>
      </c>
      <c r="B4" s="37" t="s">
        <v>18</v>
      </c>
      <c r="C4" s="38" t="s">
        <v>9</v>
      </c>
      <c r="D4" s="39" t="s">
        <v>19</v>
      </c>
      <c r="E4" s="40" t="s">
        <v>21</v>
      </c>
      <c r="F4" s="40" t="s">
        <v>23</v>
      </c>
      <c r="G4" s="12" t="s">
        <v>20</v>
      </c>
      <c r="H4" s="12" t="s">
        <v>10</v>
      </c>
      <c r="I4" s="40" t="s">
        <v>30</v>
      </c>
      <c r="J4" s="41" t="s">
        <v>29</v>
      </c>
      <c r="K4" s="65" t="s">
        <v>93</v>
      </c>
      <c r="L4" s="14" t="s">
        <v>87</v>
      </c>
      <c r="M4" s="14" t="s">
        <v>77</v>
      </c>
      <c r="N4" s="15" t="s">
        <v>78</v>
      </c>
      <c r="O4" s="14" t="s">
        <v>76</v>
      </c>
      <c r="P4" s="14" t="s">
        <v>79</v>
      </c>
      <c r="Q4" s="16" t="s">
        <v>86</v>
      </c>
      <c r="R4" s="6"/>
      <c r="S4" s="14" t="s">
        <v>77</v>
      </c>
      <c r="T4" s="15" t="s">
        <v>78</v>
      </c>
      <c r="U4" s="14" t="s">
        <v>76</v>
      </c>
      <c r="V4" s="14" t="s">
        <v>79</v>
      </c>
      <c r="W4" s="16" t="s">
        <v>84</v>
      </c>
      <c r="X4" s="14" t="s">
        <v>83</v>
      </c>
      <c r="AF4" s="13"/>
      <c r="AH4" s="13"/>
      <c r="AI4" s="13"/>
      <c r="AJ4" s="13"/>
      <c r="AK4" s="13"/>
      <c r="AL4" s="13"/>
      <c r="AM4" s="13"/>
    </row>
    <row r="5" spans="1:39">
      <c r="A5" s="54">
        <v>0</v>
      </c>
      <c r="B5" s="54" t="s">
        <v>47</v>
      </c>
      <c r="C5" s="54" t="s">
        <v>47</v>
      </c>
      <c r="D5" s="55">
        <v>95</v>
      </c>
      <c r="E5" s="55">
        <v>6</v>
      </c>
      <c r="F5" s="56">
        <v>518.4</v>
      </c>
      <c r="G5" s="57">
        <f>H5*3.28947</f>
        <v>266.0523336</v>
      </c>
      <c r="H5" s="55">
        <v>80.88</v>
      </c>
      <c r="I5" s="57">
        <v>0</v>
      </c>
      <c r="J5" s="58">
        <f t="shared" ref="J5:J36" si="0">I5</f>
        <v>0</v>
      </c>
      <c r="K5" s="66">
        <f>I5+(0.1*A5/60)</f>
        <v>0</v>
      </c>
      <c r="L5" s="5" t="e">
        <f t="shared" ref="L5:L36" si="1">LN(A5)</f>
        <v>#NUM!</v>
      </c>
      <c r="M5" s="5" t="e">
        <f>L5-L4</f>
        <v>#NUM!</v>
      </c>
      <c r="N5" s="5" t="e">
        <f>L6-L5</f>
        <v>#NUM!</v>
      </c>
      <c r="O5" s="5" t="e">
        <f t="shared" ref="O5:O36" si="2">I5-I4</f>
        <v>#VALUE!</v>
      </c>
      <c r="P5" s="5">
        <f t="shared" ref="P5:P36" si="3">I6-I5</f>
        <v>1.1700000000000017</v>
      </c>
      <c r="Q5" s="9" t="e">
        <f t="shared" ref="Q5:Q69" si="4">(((O5/M5)*N5)+((P5/N5)*M5))/(M5+N5)</f>
        <v>#VALUE!</v>
      </c>
      <c r="R5" s="9"/>
      <c r="S5" s="9"/>
      <c r="U5" s="8"/>
    </row>
    <row r="6" spans="1:39">
      <c r="A6" s="54">
        <v>0.5</v>
      </c>
      <c r="B6" s="54" t="s">
        <v>47</v>
      </c>
      <c r="C6" s="54" t="s">
        <v>47</v>
      </c>
      <c r="D6" s="55">
        <v>95</v>
      </c>
      <c r="E6" s="55">
        <v>6</v>
      </c>
      <c r="F6" s="56">
        <v>518.4</v>
      </c>
      <c r="G6" s="57">
        <f t="shared" ref="G6:G69" si="5">H6*3.28947</f>
        <v>269.90101349999998</v>
      </c>
      <c r="H6" s="55">
        <v>82.05</v>
      </c>
      <c r="I6" s="57">
        <v>1.1700000000000017</v>
      </c>
      <c r="J6" s="58">
        <f t="shared" si="0"/>
        <v>1.1700000000000017</v>
      </c>
      <c r="K6" s="66">
        <f t="shared" ref="K6:K69" si="6">I6+(0.1*A6/60)</f>
        <v>1.1708333333333349</v>
      </c>
      <c r="L6" s="5">
        <f t="shared" si="1"/>
        <v>-0.69314718055994529</v>
      </c>
      <c r="M6" s="5" t="e">
        <f t="shared" ref="M6:M69" si="7">L6-L5</f>
        <v>#NUM!</v>
      </c>
      <c r="N6" s="5">
        <f t="shared" ref="N6:N69" si="8">L7-L6</f>
        <v>0.69314718055994529</v>
      </c>
      <c r="O6" s="5">
        <f t="shared" si="2"/>
        <v>1.1700000000000017</v>
      </c>
      <c r="P6" s="5">
        <f t="shared" si="3"/>
        <v>0</v>
      </c>
      <c r="Q6" s="9" t="e">
        <f t="shared" si="4"/>
        <v>#NUM!</v>
      </c>
      <c r="R6" s="9"/>
      <c r="S6" s="5"/>
      <c r="T6" s="8"/>
      <c r="U6" s="10"/>
      <c r="V6" s="8"/>
    </row>
    <row r="7" spans="1:39">
      <c r="A7" s="54">
        <v>1</v>
      </c>
      <c r="B7" s="54" t="s">
        <v>47</v>
      </c>
      <c r="C7" s="54" t="s">
        <v>47</v>
      </c>
      <c r="D7" s="55">
        <v>95</v>
      </c>
      <c r="E7" s="55">
        <v>6</v>
      </c>
      <c r="F7" s="56">
        <v>518.4</v>
      </c>
      <c r="G7" s="57">
        <f t="shared" si="5"/>
        <v>269.90101349999998</v>
      </c>
      <c r="H7" s="55">
        <v>82.05</v>
      </c>
      <c r="I7" s="57">
        <v>1.1700000000000017</v>
      </c>
      <c r="J7" s="58">
        <f t="shared" si="0"/>
        <v>1.1700000000000017</v>
      </c>
      <c r="K7" s="66">
        <f t="shared" si="6"/>
        <v>1.1716666666666684</v>
      </c>
      <c r="L7" s="5">
        <f t="shared" si="1"/>
        <v>0</v>
      </c>
      <c r="M7" s="5">
        <f t="shared" si="7"/>
        <v>0.69314718055994529</v>
      </c>
      <c r="N7" s="5">
        <f t="shared" si="8"/>
        <v>0.40546510810816438</v>
      </c>
      <c r="O7" s="5">
        <f t="shared" si="2"/>
        <v>0</v>
      </c>
      <c r="P7" s="5">
        <f t="shared" si="3"/>
        <v>4.9999999999997158E-2</v>
      </c>
      <c r="Q7" s="9">
        <f t="shared" si="4"/>
        <v>7.780321178747529E-2</v>
      </c>
      <c r="R7" s="9"/>
      <c r="S7" s="5">
        <f>L10-L7</f>
        <v>0.91629073187415511</v>
      </c>
      <c r="T7" s="8">
        <f>L13-L10</f>
        <v>0.47000362924573547</v>
      </c>
      <c r="U7" s="10">
        <f>I10-I7</f>
        <v>9.0000000000003411E-2</v>
      </c>
      <c r="V7" s="8">
        <f>I13-I10</f>
        <v>-1.0000000000005116E-2</v>
      </c>
      <c r="W7">
        <f>(((U7/S7)*T7)+((V7/T7)*S7))/(S7+T7)</f>
        <v>1.9237867026447315E-2</v>
      </c>
      <c r="X7">
        <f>(W10-W7)/(L10-L7)</f>
        <v>0.25725437327381717</v>
      </c>
    </row>
    <row r="8" spans="1:39">
      <c r="A8" s="54">
        <v>1.5</v>
      </c>
      <c r="B8" s="54" t="s">
        <v>47</v>
      </c>
      <c r="C8" s="54" t="s">
        <v>47</v>
      </c>
      <c r="D8" s="55">
        <v>95</v>
      </c>
      <c r="E8" s="55">
        <v>6</v>
      </c>
      <c r="F8" s="56">
        <v>518.4</v>
      </c>
      <c r="G8" s="57">
        <f t="shared" si="5"/>
        <v>270.06548700000002</v>
      </c>
      <c r="H8" s="55">
        <v>82.1</v>
      </c>
      <c r="I8" s="57">
        <v>1.2199999999999989</v>
      </c>
      <c r="J8" s="58">
        <f t="shared" si="0"/>
        <v>1.2199999999999989</v>
      </c>
      <c r="K8" s="66">
        <f t="shared" si="6"/>
        <v>1.2224999999999988</v>
      </c>
      <c r="L8" s="5">
        <f t="shared" si="1"/>
        <v>0.40546510810816438</v>
      </c>
      <c r="M8" s="5">
        <f t="shared" si="7"/>
        <v>0.40546510810816438</v>
      </c>
      <c r="N8" s="5">
        <f t="shared" si="8"/>
        <v>0.2876820724517809</v>
      </c>
      <c r="O8" s="5">
        <f t="shared" si="2"/>
        <v>4.9999999999997158E-2</v>
      </c>
      <c r="P8" s="5">
        <f t="shared" si="3"/>
        <v>4.0000000000006253E-2</v>
      </c>
      <c r="Q8" s="9">
        <f t="shared" si="4"/>
        <v>0.13251499931011296</v>
      </c>
      <c r="R8" s="9"/>
      <c r="S8" s="9"/>
      <c r="V8" s="8"/>
    </row>
    <row r="9" spans="1:39">
      <c r="A9" s="54">
        <v>2</v>
      </c>
      <c r="B9" s="54" t="s">
        <v>47</v>
      </c>
      <c r="C9" s="54" t="s">
        <v>47</v>
      </c>
      <c r="D9" s="55">
        <v>95</v>
      </c>
      <c r="E9" s="55">
        <v>6</v>
      </c>
      <c r="F9" s="56">
        <v>518.4</v>
      </c>
      <c r="G9" s="57">
        <f t="shared" si="5"/>
        <v>270.19706580000002</v>
      </c>
      <c r="H9" s="55">
        <v>82.14</v>
      </c>
      <c r="I9" s="57">
        <v>1.2600000000000051</v>
      </c>
      <c r="J9" s="58">
        <f t="shared" si="0"/>
        <v>1.2600000000000051</v>
      </c>
      <c r="K9" s="66">
        <f t="shared" si="6"/>
        <v>1.2633333333333385</v>
      </c>
      <c r="L9" s="5">
        <f t="shared" si="1"/>
        <v>0.69314718055994529</v>
      </c>
      <c r="M9" s="5">
        <f t="shared" si="7"/>
        <v>0.2876820724517809</v>
      </c>
      <c r="N9" s="5">
        <f t="shared" si="8"/>
        <v>0.22314355131420982</v>
      </c>
      <c r="O9" s="5">
        <f t="shared" si="2"/>
        <v>4.0000000000006253E-2</v>
      </c>
      <c r="P9" s="5">
        <f t="shared" si="3"/>
        <v>0</v>
      </c>
      <c r="Q9" s="9">
        <f t="shared" si="4"/>
        <v>6.0737772312449076E-2</v>
      </c>
      <c r="R9" s="9"/>
      <c r="S9" s="5"/>
      <c r="T9" s="8"/>
      <c r="U9" s="10"/>
      <c r="V9" s="8"/>
    </row>
    <row r="10" spans="1:39">
      <c r="A10" s="54">
        <v>2.5</v>
      </c>
      <c r="B10" s="54" t="s">
        <v>47</v>
      </c>
      <c r="C10" s="54" t="s">
        <v>47</v>
      </c>
      <c r="D10" s="55">
        <v>95</v>
      </c>
      <c r="E10" s="55">
        <v>6</v>
      </c>
      <c r="F10" s="56">
        <v>518.4</v>
      </c>
      <c r="G10" s="57">
        <f t="shared" si="5"/>
        <v>270.19706580000002</v>
      </c>
      <c r="H10" s="55">
        <v>82.14</v>
      </c>
      <c r="I10" s="57">
        <v>1.2600000000000051</v>
      </c>
      <c r="J10" s="58">
        <f t="shared" si="0"/>
        <v>1.2600000000000051</v>
      </c>
      <c r="K10" s="66">
        <f t="shared" si="6"/>
        <v>1.2641666666666718</v>
      </c>
      <c r="L10" s="5">
        <f t="shared" si="1"/>
        <v>0.91629073187415511</v>
      </c>
      <c r="M10" s="5">
        <f t="shared" si="7"/>
        <v>0.22314355131420982</v>
      </c>
      <c r="N10" s="5">
        <f t="shared" si="8"/>
        <v>0.18232155679395468</v>
      </c>
      <c r="O10" s="5">
        <f t="shared" si="2"/>
        <v>0</v>
      </c>
      <c r="P10" s="5">
        <f t="shared" si="3"/>
        <v>-9.9999999999994316E-2</v>
      </c>
      <c r="Q10" s="9">
        <f t="shared" si="4"/>
        <v>-0.30185114853704725</v>
      </c>
      <c r="R10" s="9"/>
      <c r="S10" s="5">
        <f>L13-L10</f>
        <v>0.47000362924573547</v>
      </c>
      <c r="T10" s="8">
        <f>L16-L13</f>
        <v>0.40546510810816438</v>
      </c>
      <c r="U10" s="10">
        <f>I13-I10</f>
        <v>-1.0000000000005116E-2</v>
      </c>
      <c r="V10" s="8">
        <f>I16-I13</f>
        <v>0.20000000000000284</v>
      </c>
      <c r="W10">
        <f>(((U10/S10)*T10)+((V10/T10)*S10))/(S10+T10)</f>
        <v>0.25495766499134032</v>
      </c>
      <c r="X10">
        <f>(W13-W10)/(L13-L10)</f>
        <v>0.1921789835672445</v>
      </c>
    </row>
    <row r="11" spans="1:39">
      <c r="A11" s="54">
        <v>3</v>
      </c>
      <c r="B11" s="54" t="s">
        <v>47</v>
      </c>
      <c r="C11" s="54" t="s">
        <v>47</v>
      </c>
      <c r="D11" s="55">
        <v>95</v>
      </c>
      <c r="E11" s="55">
        <v>6</v>
      </c>
      <c r="F11" s="56">
        <v>518.4</v>
      </c>
      <c r="G11" s="57">
        <f t="shared" si="5"/>
        <v>269.86811880000005</v>
      </c>
      <c r="H11" s="55">
        <v>82.04</v>
      </c>
      <c r="I11" s="57">
        <v>1.1600000000000108</v>
      </c>
      <c r="J11" s="58">
        <f t="shared" si="0"/>
        <v>1.1600000000000108</v>
      </c>
      <c r="K11" s="66">
        <f t="shared" si="6"/>
        <v>1.1650000000000107</v>
      </c>
      <c r="L11" s="5">
        <f t="shared" si="1"/>
        <v>1.0986122886681098</v>
      </c>
      <c r="M11" s="5">
        <f t="shared" si="7"/>
        <v>0.18232155679395468</v>
      </c>
      <c r="N11" s="5">
        <f t="shared" si="8"/>
        <v>0.15415067982725827</v>
      </c>
      <c r="O11" s="5">
        <f t="shared" si="2"/>
        <v>-9.9999999999994316E-2</v>
      </c>
      <c r="P11" s="5">
        <f t="shared" si="3"/>
        <v>9.9999999999909051E-3</v>
      </c>
      <c r="Q11" s="9">
        <f t="shared" si="4"/>
        <v>-0.21612869574945487</v>
      </c>
      <c r="R11" s="9"/>
      <c r="S11" s="9"/>
      <c r="V11" s="8"/>
    </row>
    <row r="12" spans="1:39">
      <c r="A12" s="54">
        <v>3.5</v>
      </c>
      <c r="B12" s="54" t="s">
        <v>47</v>
      </c>
      <c r="C12" s="54" t="s">
        <v>47</v>
      </c>
      <c r="D12" s="55">
        <v>95</v>
      </c>
      <c r="E12" s="55">
        <v>6</v>
      </c>
      <c r="F12" s="56">
        <v>518.4</v>
      </c>
      <c r="G12" s="57">
        <f t="shared" si="5"/>
        <v>269.90101349999998</v>
      </c>
      <c r="H12" s="55">
        <v>82.05</v>
      </c>
      <c r="I12" s="57">
        <v>1.1700000000000017</v>
      </c>
      <c r="J12" s="58">
        <f t="shared" si="0"/>
        <v>1.1700000000000017</v>
      </c>
      <c r="K12" s="66">
        <f t="shared" si="6"/>
        <v>1.1758333333333351</v>
      </c>
      <c r="L12" s="5">
        <f t="shared" si="1"/>
        <v>1.2527629684953681</v>
      </c>
      <c r="M12" s="5">
        <f t="shared" si="7"/>
        <v>0.15415067982725827</v>
      </c>
      <c r="N12" s="5">
        <f t="shared" si="8"/>
        <v>0.13353139262452252</v>
      </c>
      <c r="O12" s="5">
        <f t="shared" si="2"/>
        <v>9.9999999999909051E-3</v>
      </c>
      <c r="P12" s="5">
        <f t="shared" si="3"/>
        <v>7.9999999999998295E-2</v>
      </c>
      <c r="Q12" s="9">
        <f t="shared" si="4"/>
        <v>0.35113629238936572</v>
      </c>
      <c r="R12" s="9"/>
      <c r="S12" s="5"/>
      <c r="T12" s="8"/>
      <c r="U12" s="10"/>
      <c r="V12" s="8"/>
    </row>
    <row r="13" spans="1:39">
      <c r="A13" s="54">
        <v>4</v>
      </c>
      <c r="B13" s="54" t="s">
        <v>47</v>
      </c>
      <c r="C13" s="54" t="s">
        <v>47</v>
      </c>
      <c r="D13" s="55">
        <v>95</v>
      </c>
      <c r="E13" s="55">
        <v>6</v>
      </c>
      <c r="F13" s="56">
        <v>518.4</v>
      </c>
      <c r="G13" s="57">
        <f t="shared" si="5"/>
        <v>270.16417109999998</v>
      </c>
      <c r="H13" s="55">
        <v>82.13</v>
      </c>
      <c r="I13" s="57">
        <v>1.25</v>
      </c>
      <c r="J13" s="58">
        <f t="shared" si="0"/>
        <v>1.25</v>
      </c>
      <c r="K13" s="66">
        <f t="shared" si="6"/>
        <v>1.2566666666666666</v>
      </c>
      <c r="L13" s="5">
        <f t="shared" si="1"/>
        <v>1.3862943611198906</v>
      </c>
      <c r="M13" s="5">
        <f t="shared" si="7"/>
        <v>0.13353139262452252</v>
      </c>
      <c r="N13" s="5">
        <f t="shared" si="8"/>
        <v>0.11778303565638359</v>
      </c>
      <c r="O13" s="5">
        <f t="shared" si="2"/>
        <v>7.9999999999998295E-2</v>
      </c>
      <c r="P13" s="5">
        <f t="shared" si="3"/>
        <v>9.0000000000003411E-2</v>
      </c>
      <c r="Q13" s="9">
        <f t="shared" si="4"/>
        <v>0.68678343219428128</v>
      </c>
      <c r="R13" s="9"/>
      <c r="S13" s="5">
        <f>L16-L13</f>
        <v>0.40546510810816438</v>
      </c>
      <c r="T13" s="8">
        <f>L19-L16</f>
        <v>0.40546510810816461</v>
      </c>
      <c r="U13" s="10">
        <f>I16-I13</f>
        <v>0.20000000000000284</v>
      </c>
      <c r="V13" s="8">
        <f>I19-I16</f>
        <v>7.9999999999998295E-2</v>
      </c>
      <c r="W13">
        <f>(((U13/S13)*T13)+((V13/T13)*S13))/(S13+T13)</f>
        <v>0.34528248473270179</v>
      </c>
      <c r="X13">
        <f>(W16-W13)/(L16-L13)</f>
        <v>-0.11700658056400544</v>
      </c>
    </row>
    <row r="14" spans="1:39">
      <c r="A14" s="54">
        <v>4.5</v>
      </c>
      <c r="B14" s="54" t="s">
        <v>47</v>
      </c>
      <c r="C14" s="54" t="s">
        <v>47</v>
      </c>
      <c r="D14" s="55">
        <v>95</v>
      </c>
      <c r="E14" s="55">
        <v>6</v>
      </c>
      <c r="F14" s="56">
        <v>518.4</v>
      </c>
      <c r="G14" s="57">
        <f t="shared" si="5"/>
        <v>270.46022340000002</v>
      </c>
      <c r="H14" s="55">
        <v>82.22</v>
      </c>
      <c r="I14" s="57">
        <v>1.3400000000000034</v>
      </c>
      <c r="J14" s="58">
        <f t="shared" si="0"/>
        <v>1.3400000000000034</v>
      </c>
      <c r="K14" s="66">
        <f t="shared" si="6"/>
        <v>1.3475000000000035</v>
      </c>
      <c r="L14" s="5">
        <f t="shared" si="1"/>
        <v>1.5040773967762742</v>
      </c>
      <c r="M14" s="5">
        <f t="shared" si="7"/>
        <v>0.11778303565638359</v>
      </c>
      <c r="N14" s="5">
        <f t="shared" si="8"/>
        <v>0.10536051565782611</v>
      </c>
      <c r="O14" s="5">
        <f t="shared" si="2"/>
        <v>9.0000000000003411E-2</v>
      </c>
      <c r="P14" s="5">
        <f t="shared" si="3"/>
        <v>7.000000000000739E-2</v>
      </c>
      <c r="Q14" s="9">
        <f t="shared" si="4"/>
        <v>0.71147512324955464</v>
      </c>
      <c r="R14" s="9"/>
      <c r="S14" s="9"/>
      <c r="V14" s="8"/>
    </row>
    <row r="15" spans="1:39">
      <c r="A15" s="54">
        <v>5</v>
      </c>
      <c r="B15" s="54" t="s">
        <v>47</v>
      </c>
      <c r="C15" s="54" t="s">
        <v>47</v>
      </c>
      <c r="D15" s="55">
        <v>95</v>
      </c>
      <c r="E15" s="55">
        <v>6</v>
      </c>
      <c r="F15" s="56">
        <v>518.4</v>
      </c>
      <c r="G15" s="57">
        <f t="shared" si="5"/>
        <v>270.69048630000003</v>
      </c>
      <c r="H15" s="55">
        <v>82.29</v>
      </c>
      <c r="I15" s="57">
        <v>1.4100000000000108</v>
      </c>
      <c r="J15" s="58">
        <f t="shared" si="0"/>
        <v>1.4100000000000108</v>
      </c>
      <c r="K15" s="66">
        <f t="shared" si="6"/>
        <v>1.4183333333333441</v>
      </c>
      <c r="L15" s="5">
        <f t="shared" si="1"/>
        <v>1.6094379124341003</v>
      </c>
      <c r="M15" s="5">
        <f t="shared" si="7"/>
        <v>0.10536051565782611</v>
      </c>
      <c r="N15" s="5">
        <f t="shared" si="8"/>
        <v>0.18232155679395468</v>
      </c>
      <c r="O15" s="5">
        <f t="shared" si="2"/>
        <v>7.000000000000739E-2</v>
      </c>
      <c r="P15" s="5">
        <f t="shared" si="3"/>
        <v>3.9999999999992042E-2</v>
      </c>
      <c r="Q15" s="9">
        <f t="shared" si="4"/>
        <v>0.50141156393596298</v>
      </c>
      <c r="R15" s="9"/>
      <c r="S15" s="5"/>
      <c r="T15" s="8"/>
      <c r="U15" s="10"/>
      <c r="V15" s="8"/>
    </row>
    <row r="16" spans="1:39">
      <c r="A16" s="54">
        <v>6</v>
      </c>
      <c r="B16" s="54" t="s">
        <v>47</v>
      </c>
      <c r="C16" s="54" t="s">
        <v>47</v>
      </c>
      <c r="D16" s="55">
        <v>95</v>
      </c>
      <c r="E16" s="55">
        <v>6</v>
      </c>
      <c r="F16" s="56">
        <v>518.4</v>
      </c>
      <c r="G16" s="57">
        <f t="shared" si="5"/>
        <v>270.82206510000003</v>
      </c>
      <c r="H16" s="55">
        <v>82.33</v>
      </c>
      <c r="I16" s="57">
        <v>1.4500000000000028</v>
      </c>
      <c r="J16" s="58">
        <f t="shared" si="0"/>
        <v>1.4500000000000028</v>
      </c>
      <c r="K16" s="66">
        <f t="shared" si="6"/>
        <v>1.4600000000000029</v>
      </c>
      <c r="L16" s="5">
        <f t="shared" si="1"/>
        <v>1.791759469228055</v>
      </c>
      <c r="M16" s="5">
        <f t="shared" si="7"/>
        <v>0.18232155679395468</v>
      </c>
      <c r="N16" s="5">
        <f t="shared" si="8"/>
        <v>0.15415067982725827</v>
      </c>
      <c r="O16" s="5">
        <f t="shared" si="2"/>
        <v>3.9999999999992042E-2</v>
      </c>
      <c r="P16" s="5">
        <f t="shared" si="3"/>
        <v>0</v>
      </c>
      <c r="Q16" s="9">
        <f t="shared" si="4"/>
        <v>0.10051206143032458</v>
      </c>
      <c r="R16" s="9"/>
      <c r="S16" s="5">
        <f>L19-L16</f>
        <v>0.40546510810816461</v>
      </c>
      <c r="T16" s="8">
        <f>L22-L19</f>
        <v>0.44183275227903884</v>
      </c>
      <c r="U16" s="10">
        <f>I19-I16</f>
        <v>7.9999999999998295E-2</v>
      </c>
      <c r="V16" s="8">
        <f>I22-I19</f>
        <v>0.18000000000000682</v>
      </c>
      <c r="W16">
        <f>(((U16/S16)*T16)+((V16/T16)*S16))/(S16+T16)</f>
        <v>0.29784039889495068</v>
      </c>
      <c r="X16">
        <f>(W19-W16)/(L19-L16)</f>
        <v>0.51771133922213297</v>
      </c>
    </row>
    <row r="17" spans="1:46">
      <c r="A17" s="54">
        <v>7</v>
      </c>
      <c r="B17" s="54" t="s">
        <v>47</v>
      </c>
      <c r="C17" s="54" t="s">
        <v>47</v>
      </c>
      <c r="D17" s="55">
        <v>95</v>
      </c>
      <c r="E17" s="55">
        <v>6</v>
      </c>
      <c r="F17" s="56">
        <v>518.4</v>
      </c>
      <c r="G17" s="57">
        <f t="shared" si="5"/>
        <v>270.82206510000003</v>
      </c>
      <c r="H17" s="55">
        <v>82.33</v>
      </c>
      <c r="I17" s="57">
        <v>1.4500000000000028</v>
      </c>
      <c r="J17" s="58">
        <f t="shared" si="0"/>
        <v>1.4500000000000028</v>
      </c>
      <c r="K17" s="66">
        <f t="shared" si="6"/>
        <v>1.4616666666666696</v>
      </c>
      <c r="L17" s="5">
        <f t="shared" si="1"/>
        <v>1.9459101490553132</v>
      </c>
      <c r="M17" s="5">
        <f t="shared" si="7"/>
        <v>0.15415067982725827</v>
      </c>
      <c r="N17" s="5">
        <f t="shared" si="8"/>
        <v>0.13353139262452252</v>
      </c>
      <c r="O17" s="5">
        <f t="shared" si="2"/>
        <v>0</v>
      </c>
      <c r="P17" s="5">
        <f t="shared" si="3"/>
        <v>3.0000000000001137E-2</v>
      </c>
      <c r="Q17" s="9">
        <f t="shared" si="4"/>
        <v>0.12038448577909702</v>
      </c>
      <c r="R17" s="9"/>
      <c r="S17" s="9"/>
      <c r="V17" s="8"/>
    </row>
    <row r="18" spans="1:46">
      <c r="A18" s="54">
        <v>8</v>
      </c>
      <c r="B18" s="54" t="s">
        <v>47</v>
      </c>
      <c r="C18" s="54" t="s">
        <v>47</v>
      </c>
      <c r="D18" s="55">
        <v>95</v>
      </c>
      <c r="E18" s="55">
        <v>6</v>
      </c>
      <c r="F18" s="56">
        <v>518.4</v>
      </c>
      <c r="G18" s="57">
        <f t="shared" si="5"/>
        <v>270.92074919999999</v>
      </c>
      <c r="H18" s="55">
        <v>82.36</v>
      </c>
      <c r="I18" s="57">
        <v>1.480000000000004</v>
      </c>
      <c r="J18" s="58">
        <f t="shared" si="0"/>
        <v>1.480000000000004</v>
      </c>
      <c r="K18" s="66">
        <f t="shared" si="6"/>
        <v>1.4933333333333374</v>
      </c>
      <c r="L18" s="5">
        <f t="shared" si="1"/>
        <v>2.0794415416798357</v>
      </c>
      <c r="M18" s="5">
        <f t="shared" si="7"/>
        <v>0.13353139262452252</v>
      </c>
      <c r="N18" s="5">
        <f t="shared" si="8"/>
        <v>0.11778303565638382</v>
      </c>
      <c r="O18" s="5">
        <f t="shared" si="2"/>
        <v>3.0000000000001137E-2</v>
      </c>
      <c r="P18" s="5">
        <f t="shared" si="3"/>
        <v>4.9999999999997158E-2</v>
      </c>
      <c r="Q18" s="9">
        <f t="shared" si="4"/>
        <v>0.3308492899982991</v>
      </c>
      <c r="R18" s="9"/>
      <c r="S18" s="5"/>
      <c r="T18" s="8"/>
      <c r="U18" s="10"/>
      <c r="V18" s="8"/>
    </row>
    <row r="19" spans="1:46">
      <c r="A19" s="54">
        <v>9</v>
      </c>
      <c r="B19" s="54" t="s">
        <v>47</v>
      </c>
      <c r="C19" s="54" t="s">
        <v>47</v>
      </c>
      <c r="D19" s="55">
        <v>95</v>
      </c>
      <c r="E19" s="55">
        <v>6</v>
      </c>
      <c r="F19" s="56">
        <v>518.4</v>
      </c>
      <c r="G19" s="57">
        <f t="shared" si="5"/>
        <v>271.08522269999997</v>
      </c>
      <c r="H19" s="55">
        <v>82.41</v>
      </c>
      <c r="I19" s="57">
        <v>1.5300000000000011</v>
      </c>
      <c r="J19" s="58">
        <f t="shared" si="0"/>
        <v>1.5300000000000011</v>
      </c>
      <c r="K19" s="66">
        <f t="shared" si="6"/>
        <v>1.545000000000001</v>
      </c>
      <c r="L19" s="5">
        <f t="shared" si="1"/>
        <v>2.1972245773362196</v>
      </c>
      <c r="M19" s="5">
        <f t="shared" si="7"/>
        <v>0.11778303565638382</v>
      </c>
      <c r="N19" s="5">
        <f t="shared" si="8"/>
        <v>0.10536051565782634</v>
      </c>
      <c r="O19" s="5">
        <f t="shared" si="2"/>
        <v>4.9999999999997158E-2</v>
      </c>
      <c r="P19" s="5">
        <f t="shared" si="3"/>
        <v>4.0000000000006253E-2</v>
      </c>
      <c r="Q19" s="9">
        <f t="shared" si="4"/>
        <v>0.40083040343119392</v>
      </c>
      <c r="R19" s="9"/>
      <c r="S19" s="5">
        <f>L22-L19</f>
        <v>0.44183275227903884</v>
      </c>
      <c r="T19" s="8">
        <f>L25-L22</f>
        <v>0.35667494393873245</v>
      </c>
      <c r="U19" s="10">
        <f>I22-I19</f>
        <v>0.18000000000000682</v>
      </c>
      <c r="V19" s="8">
        <f>I25-I22</f>
        <v>0.20999999999999375</v>
      </c>
      <c r="W19">
        <f>(((U19/S19)*T19)+((V19/T19)*S19))/(S19+T19)</f>
        <v>0.50775428302147552</v>
      </c>
      <c r="X19">
        <f>(W22-W19)/(L22-L19)</f>
        <v>0.29437756471073384</v>
      </c>
    </row>
    <row r="20" spans="1:46">
      <c r="A20" s="54">
        <v>10</v>
      </c>
      <c r="B20" s="54" t="s">
        <v>47</v>
      </c>
      <c r="C20" s="54" t="s">
        <v>47</v>
      </c>
      <c r="D20" s="55">
        <v>95</v>
      </c>
      <c r="E20" s="55">
        <v>6</v>
      </c>
      <c r="F20" s="56">
        <v>518.4</v>
      </c>
      <c r="G20" s="57">
        <f t="shared" si="5"/>
        <v>271.21680150000003</v>
      </c>
      <c r="H20" s="55">
        <v>82.45</v>
      </c>
      <c r="I20" s="57">
        <v>1.5700000000000074</v>
      </c>
      <c r="J20" s="58">
        <f t="shared" si="0"/>
        <v>1.5700000000000074</v>
      </c>
      <c r="K20" s="66">
        <f t="shared" si="6"/>
        <v>1.586666666666674</v>
      </c>
      <c r="L20" s="5">
        <f t="shared" si="1"/>
        <v>2.3025850929940459</v>
      </c>
      <c r="M20" s="5">
        <f t="shared" si="7"/>
        <v>0.10536051565782634</v>
      </c>
      <c r="N20" s="5">
        <f t="shared" si="8"/>
        <v>0.18232155679395445</v>
      </c>
      <c r="O20" s="5">
        <f t="shared" si="2"/>
        <v>4.0000000000006253E-2</v>
      </c>
      <c r="P20" s="5">
        <f t="shared" si="3"/>
        <v>7.9999999999998295E-2</v>
      </c>
      <c r="Q20" s="9">
        <f t="shared" si="4"/>
        <v>0.40130691944713176</v>
      </c>
      <c r="R20" s="9"/>
      <c r="S20" s="9"/>
      <c r="V20" s="8"/>
    </row>
    <row r="21" spans="1:46">
      <c r="A21" s="54">
        <v>12</v>
      </c>
      <c r="B21" s="54" t="s">
        <v>47</v>
      </c>
      <c r="C21" s="54" t="s">
        <v>47</v>
      </c>
      <c r="D21" s="55">
        <v>95</v>
      </c>
      <c r="E21" s="55">
        <v>6</v>
      </c>
      <c r="F21" s="56">
        <v>518.4</v>
      </c>
      <c r="G21" s="57">
        <f t="shared" si="5"/>
        <v>271.47995910000003</v>
      </c>
      <c r="H21" s="55">
        <v>82.53</v>
      </c>
      <c r="I21" s="57">
        <v>1.6500000000000057</v>
      </c>
      <c r="J21" s="58">
        <f t="shared" si="0"/>
        <v>1.6500000000000057</v>
      </c>
      <c r="K21" s="66">
        <f t="shared" si="6"/>
        <v>1.6700000000000057</v>
      </c>
      <c r="L21" s="5">
        <f t="shared" si="1"/>
        <v>2.4849066497880004</v>
      </c>
      <c r="M21" s="5">
        <f t="shared" si="7"/>
        <v>0.18232155679395445</v>
      </c>
      <c r="N21" s="5">
        <f t="shared" si="8"/>
        <v>0.15415067982725805</v>
      </c>
      <c r="O21" s="5">
        <f t="shared" si="2"/>
        <v>7.9999999999998295E-2</v>
      </c>
      <c r="P21" s="5">
        <f t="shared" si="3"/>
        <v>6.0000000000002274E-2</v>
      </c>
      <c r="Q21" s="9">
        <f t="shared" si="4"/>
        <v>0.41193286981923882</v>
      </c>
      <c r="R21" s="9"/>
      <c r="S21" s="5"/>
      <c r="T21" s="8"/>
      <c r="U21" s="10"/>
      <c r="V21" s="8"/>
    </row>
    <row r="22" spans="1:46">
      <c r="A22" s="54">
        <v>14</v>
      </c>
      <c r="B22" s="54" t="s">
        <v>47</v>
      </c>
      <c r="C22" s="54" t="s">
        <v>47</v>
      </c>
      <c r="D22" s="55">
        <v>95</v>
      </c>
      <c r="E22" s="55">
        <v>6</v>
      </c>
      <c r="F22" s="56">
        <v>518.4</v>
      </c>
      <c r="G22" s="57">
        <f t="shared" si="5"/>
        <v>271.6773273</v>
      </c>
      <c r="H22" s="55">
        <v>82.59</v>
      </c>
      <c r="I22" s="57">
        <v>1.710000000000008</v>
      </c>
      <c r="J22" s="58">
        <f t="shared" si="0"/>
        <v>1.710000000000008</v>
      </c>
      <c r="K22" s="66">
        <f t="shared" si="6"/>
        <v>1.7333333333333414</v>
      </c>
      <c r="L22" s="5">
        <f t="shared" si="1"/>
        <v>2.6390573296152584</v>
      </c>
      <c r="M22" s="5">
        <f t="shared" si="7"/>
        <v>0.15415067982725805</v>
      </c>
      <c r="N22" s="5">
        <f t="shared" si="8"/>
        <v>0.13353139262452274</v>
      </c>
      <c r="O22" s="5">
        <f t="shared" si="2"/>
        <v>6.0000000000002274E-2</v>
      </c>
      <c r="P22" s="5">
        <f t="shared" si="3"/>
        <v>6.9999999999993179E-2</v>
      </c>
      <c r="Q22" s="9">
        <f t="shared" si="4"/>
        <v>0.46156311535544869</v>
      </c>
      <c r="R22" s="9"/>
      <c r="S22" s="5">
        <f>L25-L22</f>
        <v>0.35667494393873245</v>
      </c>
      <c r="T22" s="8">
        <f>L28-L25</f>
        <v>0.55961578793542266</v>
      </c>
      <c r="U22" s="10">
        <f>I25-I22</f>
        <v>0.20999999999999375</v>
      </c>
      <c r="V22" s="8">
        <f>I28-I25</f>
        <v>0.40000000000000568</v>
      </c>
      <c r="W22">
        <f>(((U22/S22)*T22)+((V22/T22)*S22))/(S22+T22)</f>
        <v>0.63781993264681991</v>
      </c>
      <c r="X22">
        <f>(W25-W22)/(L25-L22)</f>
        <v>0.52808538265456506</v>
      </c>
      <c r="AA22" s="33"/>
    </row>
    <row r="23" spans="1:46">
      <c r="A23" s="54">
        <v>16</v>
      </c>
      <c r="B23" s="54" t="s">
        <v>47</v>
      </c>
      <c r="C23" s="54" t="s">
        <v>47</v>
      </c>
      <c r="D23" s="55">
        <v>95</v>
      </c>
      <c r="E23" s="55">
        <v>6</v>
      </c>
      <c r="F23" s="56">
        <v>518.4</v>
      </c>
      <c r="G23" s="57">
        <f t="shared" si="5"/>
        <v>271.90759020000002</v>
      </c>
      <c r="H23" s="55">
        <v>82.66</v>
      </c>
      <c r="I23" s="57">
        <v>1.7800000000000011</v>
      </c>
      <c r="J23" s="58">
        <f t="shared" si="0"/>
        <v>1.7800000000000011</v>
      </c>
      <c r="K23" s="66">
        <f t="shared" si="6"/>
        <v>1.8066666666666678</v>
      </c>
      <c r="L23" s="5">
        <f t="shared" si="1"/>
        <v>2.7725887222397811</v>
      </c>
      <c r="M23" s="5">
        <f t="shared" si="7"/>
        <v>0.13353139262452274</v>
      </c>
      <c r="N23" s="5">
        <f t="shared" si="8"/>
        <v>0.11778303565638337</v>
      </c>
      <c r="O23" s="5">
        <f t="shared" si="2"/>
        <v>6.9999999999993179E-2</v>
      </c>
      <c r="P23" s="5">
        <f t="shared" si="3"/>
        <v>7.000000000000739E-2</v>
      </c>
      <c r="Q23" s="9">
        <f t="shared" si="4"/>
        <v>0.56146330928705956</v>
      </c>
      <c r="R23" s="9"/>
      <c r="S23" s="9"/>
      <c r="V23" s="8"/>
    </row>
    <row r="24" spans="1:46">
      <c r="A24" s="54">
        <v>18</v>
      </c>
      <c r="B24" s="54" t="s">
        <v>47</v>
      </c>
      <c r="C24" s="54" t="s">
        <v>47</v>
      </c>
      <c r="D24" s="55">
        <v>95</v>
      </c>
      <c r="E24" s="55">
        <v>6</v>
      </c>
      <c r="F24" s="56">
        <v>518.4</v>
      </c>
      <c r="G24" s="57">
        <f t="shared" si="5"/>
        <v>272.13785310000003</v>
      </c>
      <c r="H24" s="55">
        <v>82.73</v>
      </c>
      <c r="I24" s="57">
        <v>1.8500000000000085</v>
      </c>
      <c r="J24" s="58">
        <f t="shared" si="0"/>
        <v>1.8500000000000085</v>
      </c>
      <c r="K24" s="66">
        <f t="shared" si="6"/>
        <v>1.8800000000000086</v>
      </c>
      <c r="L24" s="5">
        <f t="shared" si="1"/>
        <v>2.8903717578961645</v>
      </c>
      <c r="M24" s="5">
        <f t="shared" si="7"/>
        <v>0.11778303565638337</v>
      </c>
      <c r="N24" s="5">
        <f t="shared" si="8"/>
        <v>0.10536051565782634</v>
      </c>
      <c r="O24" s="5">
        <f t="shared" si="2"/>
        <v>7.000000000000739E-2</v>
      </c>
      <c r="P24" s="5">
        <f t="shared" si="3"/>
        <v>6.9999999999993179E-2</v>
      </c>
      <c r="Q24" s="9">
        <f t="shared" si="4"/>
        <v>0.63129978528991504</v>
      </c>
      <c r="R24" s="9"/>
      <c r="S24" s="5"/>
      <c r="T24" s="8"/>
      <c r="U24" s="10"/>
      <c r="V24" s="8"/>
    </row>
    <row r="25" spans="1:46">
      <c r="A25" s="54">
        <v>20</v>
      </c>
      <c r="B25" s="54" t="s">
        <v>47</v>
      </c>
      <c r="C25" s="54" t="s">
        <v>47</v>
      </c>
      <c r="D25" s="55">
        <v>95</v>
      </c>
      <c r="E25" s="55">
        <v>6</v>
      </c>
      <c r="F25" s="56">
        <v>518.4</v>
      </c>
      <c r="G25" s="57">
        <f t="shared" si="5"/>
        <v>272.36811599999999</v>
      </c>
      <c r="H25" s="55">
        <v>82.8</v>
      </c>
      <c r="I25" s="57">
        <v>1.9200000000000017</v>
      </c>
      <c r="J25" s="58">
        <f t="shared" si="0"/>
        <v>1.9200000000000017</v>
      </c>
      <c r="K25" s="66">
        <f t="shared" si="6"/>
        <v>1.9533333333333351</v>
      </c>
      <c r="L25" s="5">
        <f t="shared" si="1"/>
        <v>2.9957322735539909</v>
      </c>
      <c r="M25" s="5">
        <f t="shared" si="7"/>
        <v>0.10536051565782634</v>
      </c>
      <c r="N25" s="5">
        <f t="shared" si="8"/>
        <v>0.22314355131420971</v>
      </c>
      <c r="O25" s="5">
        <f t="shared" si="2"/>
        <v>6.9999999999993179E-2</v>
      </c>
      <c r="P25" s="5">
        <f t="shared" si="3"/>
        <v>0.14000000000000057</v>
      </c>
      <c r="Q25" s="9">
        <f t="shared" si="4"/>
        <v>0.65252283509446685</v>
      </c>
      <c r="R25" s="9"/>
      <c r="S25" s="5">
        <f>L28-L25</f>
        <v>0.55961578793542266</v>
      </c>
      <c r="T25" s="8">
        <f>L31-L28</f>
        <v>0.35667494393873245</v>
      </c>
      <c r="U25" s="10">
        <f>I28-I25</f>
        <v>0.40000000000000568</v>
      </c>
      <c r="V25" s="8">
        <f>I31-I28</f>
        <v>0.31999999999999318</v>
      </c>
      <c r="W25">
        <f>(((U25/S25)*T25)+((V25/T25)*S25))/(S25+T25)</f>
        <v>0.82617475690000097</v>
      </c>
      <c r="X25">
        <f>(W28-W25)/(L28-L25)</f>
        <v>0.34037504980757699</v>
      </c>
    </row>
    <row r="26" spans="1:46">
      <c r="A26" s="54">
        <v>25</v>
      </c>
      <c r="B26" s="54" t="s">
        <v>47</v>
      </c>
      <c r="C26" s="54" t="s">
        <v>47</v>
      </c>
      <c r="D26" s="55">
        <v>95</v>
      </c>
      <c r="E26" s="55">
        <v>6</v>
      </c>
      <c r="F26" s="56">
        <v>518.4</v>
      </c>
      <c r="G26" s="57">
        <f t="shared" si="5"/>
        <v>272.82864180000001</v>
      </c>
      <c r="H26" s="55">
        <v>82.94</v>
      </c>
      <c r="I26" s="57">
        <v>2.0600000000000023</v>
      </c>
      <c r="J26" s="58">
        <f t="shared" si="0"/>
        <v>2.0600000000000023</v>
      </c>
      <c r="K26" s="66">
        <f t="shared" si="6"/>
        <v>2.1016666666666688</v>
      </c>
      <c r="L26" s="5">
        <f t="shared" si="1"/>
        <v>3.2188758248682006</v>
      </c>
      <c r="M26" s="5">
        <f t="shared" si="7"/>
        <v>0.22314355131420971</v>
      </c>
      <c r="N26" s="5">
        <f t="shared" si="8"/>
        <v>0.1823215567939549</v>
      </c>
      <c r="O26" s="5">
        <f t="shared" si="2"/>
        <v>0.14000000000000057</v>
      </c>
      <c r="P26" s="5">
        <f t="shared" si="3"/>
        <v>0.12999999999999545</v>
      </c>
      <c r="Q26" s="9">
        <f t="shared" si="4"/>
        <v>0.6745228248469074</v>
      </c>
      <c r="R26" s="9"/>
      <c r="S26" s="9"/>
      <c r="V26" s="8"/>
      <c r="Z26" s="33"/>
    </row>
    <row r="27" spans="1:46">
      <c r="A27" s="54">
        <v>30</v>
      </c>
      <c r="B27" s="54" t="s">
        <v>47</v>
      </c>
      <c r="C27" s="54" t="s">
        <v>47</v>
      </c>
      <c r="D27" s="55">
        <v>95</v>
      </c>
      <c r="E27" s="55">
        <v>6</v>
      </c>
      <c r="F27" s="56">
        <v>518.4</v>
      </c>
      <c r="G27" s="57">
        <f t="shared" si="5"/>
        <v>273.2562729</v>
      </c>
      <c r="H27" s="55">
        <v>83.07</v>
      </c>
      <c r="I27" s="57">
        <v>2.1899999999999977</v>
      </c>
      <c r="J27" s="58">
        <f t="shared" si="0"/>
        <v>2.1899999999999977</v>
      </c>
      <c r="K27" s="66">
        <f t="shared" si="6"/>
        <v>2.2399999999999975</v>
      </c>
      <c r="L27" s="5">
        <f t="shared" si="1"/>
        <v>3.4011973816621555</v>
      </c>
      <c r="M27" s="5">
        <f t="shared" si="7"/>
        <v>0.1823215567939549</v>
      </c>
      <c r="N27" s="5">
        <f t="shared" si="8"/>
        <v>0.15415067982725805</v>
      </c>
      <c r="O27" s="5">
        <f t="shared" si="2"/>
        <v>0.12999999999999545</v>
      </c>
      <c r="P27" s="5">
        <f t="shared" si="3"/>
        <v>0.13000000000000966</v>
      </c>
      <c r="Q27" s="9">
        <f t="shared" si="4"/>
        <v>0.78363315139215761</v>
      </c>
      <c r="R27" s="9"/>
      <c r="S27" s="5"/>
      <c r="T27" s="8"/>
      <c r="U27" s="10"/>
      <c r="V27" s="8"/>
    </row>
    <row r="28" spans="1:46">
      <c r="A28" s="54">
        <v>35</v>
      </c>
      <c r="B28" s="54" t="s">
        <v>47</v>
      </c>
      <c r="C28" s="54" t="s">
        <v>47</v>
      </c>
      <c r="D28" s="55">
        <v>95</v>
      </c>
      <c r="E28" s="55">
        <v>6</v>
      </c>
      <c r="F28" s="56">
        <v>518.4</v>
      </c>
      <c r="G28" s="57">
        <f t="shared" si="5"/>
        <v>273.68390400000004</v>
      </c>
      <c r="H28" s="55">
        <v>83.2</v>
      </c>
      <c r="I28" s="57">
        <v>2.3200000000000074</v>
      </c>
      <c r="J28" s="58">
        <f t="shared" si="0"/>
        <v>2.3200000000000074</v>
      </c>
      <c r="K28" s="66">
        <f t="shared" si="6"/>
        <v>2.3783333333333405</v>
      </c>
      <c r="L28" s="5">
        <f t="shared" si="1"/>
        <v>3.5553480614894135</v>
      </c>
      <c r="M28" s="5">
        <f t="shared" si="7"/>
        <v>0.15415067982725805</v>
      </c>
      <c r="N28" s="5">
        <f t="shared" si="8"/>
        <v>0.13353139262452274</v>
      </c>
      <c r="O28" s="5">
        <f t="shared" si="2"/>
        <v>0.13000000000000966</v>
      </c>
      <c r="P28" s="5">
        <f t="shared" si="3"/>
        <v>9.9999999999994316E-2</v>
      </c>
      <c r="Q28" s="9">
        <f t="shared" si="4"/>
        <v>0.7927245799839755</v>
      </c>
      <c r="R28" s="9"/>
      <c r="S28" s="5">
        <f>L31-L28</f>
        <v>0.35667494393873245</v>
      </c>
      <c r="T28" s="8">
        <f>L34-L31</f>
        <v>0.33647223662121339</v>
      </c>
      <c r="U28" s="10">
        <f>I31-I28</f>
        <v>0.31999999999999318</v>
      </c>
      <c r="V28" s="8">
        <f>I34-I31</f>
        <v>0.38000000000000966</v>
      </c>
      <c r="W28">
        <f>(((U28/S28)*T28)+((V28/T28)*S28))/(S28+T28)</f>
        <v>1.0166540085916269</v>
      </c>
      <c r="X28">
        <f>(W31-W28)/(L31-L28)</f>
        <v>0.64867549523841306</v>
      </c>
      <c r="AT28" s="47"/>
    </row>
    <row r="29" spans="1:46">
      <c r="A29" s="54">
        <v>40</v>
      </c>
      <c r="B29" s="54" t="s">
        <v>47</v>
      </c>
      <c r="C29" s="54" t="s">
        <v>47</v>
      </c>
      <c r="D29" s="55">
        <v>95</v>
      </c>
      <c r="E29" s="55">
        <v>6</v>
      </c>
      <c r="F29" s="56">
        <v>518.4</v>
      </c>
      <c r="G29" s="57">
        <f t="shared" si="5"/>
        <v>274.01285100000001</v>
      </c>
      <c r="H29" s="55">
        <v>83.3</v>
      </c>
      <c r="I29" s="57">
        <v>2.4200000000000017</v>
      </c>
      <c r="J29" s="58">
        <f t="shared" si="0"/>
        <v>2.4200000000000017</v>
      </c>
      <c r="K29" s="66">
        <f t="shared" si="6"/>
        <v>2.4866666666666686</v>
      </c>
      <c r="L29" s="5">
        <f t="shared" si="1"/>
        <v>3.6888794541139363</v>
      </c>
      <c r="M29" s="5">
        <f t="shared" si="7"/>
        <v>0.13353139262452274</v>
      </c>
      <c r="N29" s="5">
        <f t="shared" si="8"/>
        <v>0.11778303565638337</v>
      </c>
      <c r="O29" s="5">
        <f t="shared" si="2"/>
        <v>9.9999999999994316E-2</v>
      </c>
      <c r="P29" s="5">
        <f t="shared" si="3"/>
        <v>0.10999999999999943</v>
      </c>
      <c r="Q29" s="9">
        <f t="shared" si="4"/>
        <v>0.8472015205619785</v>
      </c>
      <c r="R29" s="9"/>
      <c r="S29" s="9"/>
      <c r="V29" s="8"/>
    </row>
    <row r="30" spans="1:46">
      <c r="A30" s="54">
        <v>45</v>
      </c>
      <c r="B30" s="54" t="s">
        <v>47</v>
      </c>
      <c r="C30" s="54" t="s">
        <v>47</v>
      </c>
      <c r="D30" s="55">
        <v>95</v>
      </c>
      <c r="E30" s="55">
        <v>6</v>
      </c>
      <c r="F30" s="56">
        <v>518.4</v>
      </c>
      <c r="G30" s="57">
        <f t="shared" si="5"/>
        <v>274.37469270000003</v>
      </c>
      <c r="H30" s="55">
        <v>83.41</v>
      </c>
      <c r="I30" s="57">
        <v>2.5300000000000011</v>
      </c>
      <c r="J30" s="58">
        <f t="shared" si="0"/>
        <v>2.5300000000000011</v>
      </c>
      <c r="K30" s="66">
        <f t="shared" si="6"/>
        <v>2.6050000000000013</v>
      </c>
      <c r="L30" s="5">
        <f t="shared" si="1"/>
        <v>3.8066624897703196</v>
      </c>
      <c r="M30" s="5">
        <f t="shared" si="7"/>
        <v>0.11778303565638337</v>
      </c>
      <c r="N30" s="5">
        <f t="shared" si="8"/>
        <v>0.10536051565782634</v>
      </c>
      <c r="O30" s="5">
        <f t="shared" si="2"/>
        <v>0.10999999999999943</v>
      </c>
      <c r="P30" s="5">
        <f t="shared" si="3"/>
        <v>0.10999999999999943</v>
      </c>
      <c r="Q30" s="9">
        <f t="shared" si="4"/>
        <v>0.9920425197412972</v>
      </c>
      <c r="R30" s="9"/>
      <c r="S30" s="5"/>
      <c r="T30" s="8"/>
      <c r="U30" s="10"/>
      <c r="V30" s="8"/>
    </row>
    <row r="31" spans="1:46">
      <c r="A31" s="54">
        <v>50</v>
      </c>
      <c r="B31" s="54" t="s">
        <v>47</v>
      </c>
      <c r="C31" s="54" t="s">
        <v>47</v>
      </c>
      <c r="D31" s="55">
        <v>95</v>
      </c>
      <c r="E31" s="55">
        <v>6</v>
      </c>
      <c r="F31" s="56">
        <v>518.4</v>
      </c>
      <c r="G31" s="57">
        <f t="shared" si="5"/>
        <v>274.73653439999998</v>
      </c>
      <c r="H31" s="55">
        <v>83.52</v>
      </c>
      <c r="I31" s="57">
        <v>2.6400000000000006</v>
      </c>
      <c r="J31" s="58">
        <f t="shared" si="0"/>
        <v>2.6400000000000006</v>
      </c>
      <c r="K31" s="66">
        <f t="shared" si="6"/>
        <v>2.723333333333334</v>
      </c>
      <c r="L31" s="5">
        <f t="shared" si="1"/>
        <v>3.912023005428146</v>
      </c>
      <c r="M31" s="5">
        <f t="shared" si="7"/>
        <v>0.10536051565782634</v>
      </c>
      <c r="N31" s="5">
        <f t="shared" si="8"/>
        <v>9.5310179804325212E-2</v>
      </c>
      <c r="O31" s="5">
        <f t="shared" si="2"/>
        <v>0.10999999999999943</v>
      </c>
      <c r="P31" s="5">
        <f t="shared" si="3"/>
        <v>0.10000000000000853</v>
      </c>
      <c r="Q31" s="9">
        <f t="shared" si="4"/>
        <v>1.0467496251806041</v>
      </c>
      <c r="R31" s="9"/>
      <c r="S31" s="5">
        <f>L34-L31</f>
        <v>0.33647223662121339</v>
      </c>
      <c r="T31" s="8">
        <f>L37-L34</f>
        <v>0.35667494393873245</v>
      </c>
      <c r="U31" s="10">
        <f>I34-I31</f>
        <v>0.38000000000000966</v>
      </c>
      <c r="V31" s="8">
        <f>I37-I34</f>
        <v>0.48999999999999488</v>
      </c>
      <c r="W31">
        <f>(((U31/S31)*T31)+((V31/T31)*S31))/(S31+T31)</f>
        <v>1.2480203044902174</v>
      </c>
      <c r="X31">
        <f>(W34-W31)/(L34-L31)</f>
        <v>0.94976465707279956</v>
      </c>
    </row>
    <row r="32" spans="1:46">
      <c r="A32" s="54">
        <v>55</v>
      </c>
      <c r="B32" s="54" t="s">
        <v>47</v>
      </c>
      <c r="C32" s="54" t="s">
        <v>47</v>
      </c>
      <c r="D32" s="55">
        <v>95</v>
      </c>
      <c r="E32" s="55">
        <v>6</v>
      </c>
      <c r="F32" s="56">
        <v>518.4</v>
      </c>
      <c r="G32" s="57">
        <f t="shared" si="5"/>
        <v>275.06548140000001</v>
      </c>
      <c r="H32" s="55">
        <v>83.62</v>
      </c>
      <c r="I32" s="57">
        <v>2.7400000000000091</v>
      </c>
      <c r="J32" s="58">
        <f t="shared" si="0"/>
        <v>2.7400000000000091</v>
      </c>
      <c r="K32" s="66">
        <f t="shared" si="6"/>
        <v>2.8316666666666759</v>
      </c>
      <c r="L32" s="5">
        <f t="shared" si="1"/>
        <v>4.0073331852324712</v>
      </c>
      <c r="M32" s="5">
        <f t="shared" si="7"/>
        <v>9.5310179804325212E-2</v>
      </c>
      <c r="N32" s="5">
        <f t="shared" si="8"/>
        <v>8.7011376989629241E-2</v>
      </c>
      <c r="O32" s="5">
        <f t="shared" si="2"/>
        <v>0.10000000000000853</v>
      </c>
      <c r="P32" s="5">
        <f t="shared" si="3"/>
        <v>9.9999999999994316E-2</v>
      </c>
      <c r="Q32" s="9">
        <f t="shared" si="4"/>
        <v>1.1015178758462003</v>
      </c>
      <c r="R32" s="9"/>
      <c r="S32" s="9"/>
      <c r="V32" s="8"/>
    </row>
    <row r="33" spans="1:24">
      <c r="A33" s="54">
        <v>60</v>
      </c>
      <c r="B33" s="54" t="s">
        <v>47</v>
      </c>
      <c r="C33" s="54" t="s">
        <v>47</v>
      </c>
      <c r="D33" s="55">
        <v>95</v>
      </c>
      <c r="E33" s="55">
        <v>6</v>
      </c>
      <c r="F33" s="56">
        <v>518.4</v>
      </c>
      <c r="G33" s="57">
        <f t="shared" si="5"/>
        <v>275.39442839999998</v>
      </c>
      <c r="H33" s="55">
        <v>83.72</v>
      </c>
      <c r="I33" s="57">
        <v>2.8400000000000034</v>
      </c>
      <c r="J33" s="58">
        <f t="shared" si="0"/>
        <v>2.8400000000000034</v>
      </c>
      <c r="K33" s="66">
        <f t="shared" si="6"/>
        <v>2.9400000000000035</v>
      </c>
      <c r="L33" s="5">
        <f t="shared" si="1"/>
        <v>4.0943445622221004</v>
      </c>
      <c r="M33" s="5">
        <f t="shared" si="7"/>
        <v>8.7011376989629241E-2</v>
      </c>
      <c r="N33" s="5">
        <f t="shared" si="8"/>
        <v>0.15415067982725894</v>
      </c>
      <c r="O33" s="5">
        <f t="shared" si="2"/>
        <v>9.9999999999994316E-2</v>
      </c>
      <c r="P33" s="5">
        <f t="shared" si="3"/>
        <v>0.18000000000000682</v>
      </c>
      <c r="Q33" s="9">
        <f t="shared" si="4"/>
        <v>1.1559186527689573</v>
      </c>
      <c r="R33" s="9"/>
      <c r="S33" s="5"/>
      <c r="T33" s="8"/>
      <c r="U33" s="10"/>
      <c r="V33" s="8"/>
    </row>
    <row r="34" spans="1:24">
      <c r="A34" s="54">
        <v>70</v>
      </c>
      <c r="B34" s="54" t="s">
        <v>47</v>
      </c>
      <c r="C34" s="54" t="s">
        <v>47</v>
      </c>
      <c r="D34" s="55">
        <v>95</v>
      </c>
      <c r="E34" s="55">
        <v>6</v>
      </c>
      <c r="F34" s="56">
        <v>518.4</v>
      </c>
      <c r="G34" s="57">
        <f t="shared" si="5"/>
        <v>275.98653300000001</v>
      </c>
      <c r="H34" s="55">
        <v>83.9</v>
      </c>
      <c r="I34" s="57">
        <v>3.0200000000000102</v>
      </c>
      <c r="J34" s="58">
        <f t="shared" si="0"/>
        <v>3.0200000000000102</v>
      </c>
      <c r="K34" s="66">
        <f t="shared" si="6"/>
        <v>3.1366666666666769</v>
      </c>
      <c r="L34" s="5">
        <f t="shared" si="1"/>
        <v>4.2484952420493594</v>
      </c>
      <c r="M34" s="5">
        <f t="shared" si="7"/>
        <v>0.15415067982725894</v>
      </c>
      <c r="N34" s="5">
        <f t="shared" si="8"/>
        <v>0.13353139262452185</v>
      </c>
      <c r="O34" s="5">
        <f t="shared" si="2"/>
        <v>0.18000000000000682</v>
      </c>
      <c r="P34" s="5">
        <f t="shared" si="3"/>
        <v>0.15999999999999659</v>
      </c>
      <c r="Q34" s="9">
        <f t="shared" si="4"/>
        <v>1.1840485364345958</v>
      </c>
      <c r="R34" s="9"/>
      <c r="S34" s="5">
        <f>L37-L34</f>
        <v>0.35667494393873245</v>
      </c>
      <c r="T34" s="8">
        <f>L40-L37</f>
        <v>0.64185388617239436</v>
      </c>
      <c r="U34" s="10">
        <f>I37-I34</f>
        <v>0.48999999999999488</v>
      </c>
      <c r="V34" s="8">
        <f>I40-I37</f>
        <v>1.230000000000004</v>
      </c>
      <c r="W34">
        <f>(((U34/S34)*T34)+((V34/T34)*S34))/(S34+T34)</f>
        <v>1.567589742919282</v>
      </c>
      <c r="X34">
        <f>(W37-W34)/(L37-L34)</f>
        <v>2.3611013784281871</v>
      </c>
    </row>
    <row r="35" spans="1:24">
      <c r="A35" s="54">
        <v>80</v>
      </c>
      <c r="B35" s="54" t="s">
        <v>47</v>
      </c>
      <c r="C35" s="54" t="s">
        <v>47</v>
      </c>
      <c r="D35" s="55">
        <v>95</v>
      </c>
      <c r="E35" s="55">
        <v>6</v>
      </c>
      <c r="F35" s="56">
        <v>518.4</v>
      </c>
      <c r="G35" s="57">
        <f t="shared" si="5"/>
        <v>276.51284820000001</v>
      </c>
      <c r="H35" s="55">
        <v>84.06</v>
      </c>
      <c r="I35" s="57">
        <v>3.1800000000000068</v>
      </c>
      <c r="J35" s="58">
        <f t="shared" si="0"/>
        <v>3.1800000000000068</v>
      </c>
      <c r="K35" s="66">
        <f t="shared" si="6"/>
        <v>3.3133333333333401</v>
      </c>
      <c r="L35" s="5">
        <f t="shared" si="1"/>
        <v>4.3820266346738812</v>
      </c>
      <c r="M35" s="5">
        <f t="shared" si="7"/>
        <v>0.13353139262452185</v>
      </c>
      <c r="N35" s="5">
        <f t="shared" si="8"/>
        <v>0.11778303565638382</v>
      </c>
      <c r="O35" s="5">
        <f t="shared" si="2"/>
        <v>0.15999999999999659</v>
      </c>
      <c r="P35" s="5">
        <f t="shared" si="3"/>
        <v>0.17999999999999261</v>
      </c>
      <c r="Q35" s="9">
        <f t="shared" si="4"/>
        <v>1.3735668643884995</v>
      </c>
      <c r="R35" s="9"/>
      <c r="S35" s="9"/>
      <c r="V35" s="8"/>
    </row>
    <row r="36" spans="1:24">
      <c r="A36" s="54">
        <v>90</v>
      </c>
      <c r="B36" s="54" t="s">
        <v>47</v>
      </c>
      <c r="C36" s="54" t="s">
        <v>47</v>
      </c>
      <c r="D36" s="55">
        <v>95</v>
      </c>
      <c r="E36" s="55">
        <v>6</v>
      </c>
      <c r="F36" s="56">
        <v>518.4</v>
      </c>
      <c r="G36" s="57">
        <f t="shared" si="5"/>
        <v>277.10495279999998</v>
      </c>
      <c r="H36" s="55">
        <v>84.24</v>
      </c>
      <c r="I36" s="57">
        <v>3.3599999999999994</v>
      </c>
      <c r="J36" s="58">
        <f t="shared" si="0"/>
        <v>3.3599999999999994</v>
      </c>
      <c r="K36" s="66">
        <f t="shared" si="6"/>
        <v>3.5099999999999993</v>
      </c>
      <c r="L36" s="5">
        <f t="shared" si="1"/>
        <v>4.499809670330265</v>
      </c>
      <c r="M36" s="5">
        <f t="shared" si="7"/>
        <v>0.11778303565638382</v>
      </c>
      <c r="N36" s="5">
        <f t="shared" si="8"/>
        <v>0.10536051565782678</v>
      </c>
      <c r="O36" s="5">
        <f t="shared" si="2"/>
        <v>0.17999999999999261</v>
      </c>
      <c r="P36" s="5">
        <f t="shared" si="3"/>
        <v>0.15000000000000568</v>
      </c>
      <c r="Q36" s="9">
        <f t="shared" si="4"/>
        <v>1.4730482611320543</v>
      </c>
      <c r="R36" s="9"/>
      <c r="S36" s="5"/>
      <c r="T36" s="8"/>
      <c r="U36" s="10"/>
      <c r="V36" s="8"/>
    </row>
    <row r="37" spans="1:24">
      <c r="A37" s="54">
        <v>100</v>
      </c>
      <c r="B37" s="54" t="s">
        <v>47</v>
      </c>
      <c r="C37" s="54" t="s">
        <v>47</v>
      </c>
      <c r="D37" s="55">
        <v>95</v>
      </c>
      <c r="E37" s="55">
        <v>6</v>
      </c>
      <c r="F37" s="56">
        <v>518.4</v>
      </c>
      <c r="G37" s="57">
        <f t="shared" si="5"/>
        <v>277.59837329999999</v>
      </c>
      <c r="H37" s="55">
        <v>84.39</v>
      </c>
      <c r="I37" s="57">
        <v>3.5100000000000051</v>
      </c>
      <c r="J37" s="58">
        <f t="shared" ref="J37:J68" si="9">I37</f>
        <v>3.5100000000000051</v>
      </c>
      <c r="K37" s="66">
        <f t="shared" si="6"/>
        <v>3.6766666666666716</v>
      </c>
      <c r="L37" s="5">
        <f t="shared" ref="L37:L68" si="10">LN(A37)</f>
        <v>4.6051701859880918</v>
      </c>
      <c r="M37" s="5">
        <f t="shared" si="7"/>
        <v>0.10536051565782678</v>
      </c>
      <c r="N37" s="5">
        <f t="shared" si="8"/>
        <v>0.26236426446749039</v>
      </c>
      <c r="O37" s="5">
        <f t="shared" ref="O37:O68" si="11">I37-I36</f>
        <v>0.15000000000000568</v>
      </c>
      <c r="P37" s="5">
        <f t="shared" ref="P37:P68" si="12">I38-I37</f>
        <v>0.45000000000000284</v>
      </c>
      <c r="Q37" s="9">
        <f t="shared" si="4"/>
        <v>1.5072007812208552</v>
      </c>
      <c r="R37" s="9"/>
      <c r="S37" s="5">
        <f>L40-L37</f>
        <v>0.64185388617239436</v>
      </c>
      <c r="T37" s="8">
        <f>L43-L40</f>
        <v>0.3877655310087631</v>
      </c>
      <c r="U37" s="10">
        <f>I40-I37</f>
        <v>1.230000000000004</v>
      </c>
      <c r="V37" s="8">
        <f>I43-I40</f>
        <v>1.0499999999999972</v>
      </c>
      <c r="W37">
        <f>(((U37/S37)*T37)+((V37/T37)*S37))/(S37+T37)</f>
        <v>2.4097354447038195</v>
      </c>
      <c r="X37">
        <f>(W40-W37)/(L40-L37)</f>
        <v>1.013321575503253</v>
      </c>
    </row>
    <row r="38" spans="1:24">
      <c r="A38" s="54">
        <v>130</v>
      </c>
      <c r="B38" s="54" t="s">
        <v>47</v>
      </c>
      <c r="C38" s="54" t="s">
        <v>47</v>
      </c>
      <c r="D38" s="55">
        <v>95</v>
      </c>
      <c r="E38" s="55">
        <v>6</v>
      </c>
      <c r="F38" s="56">
        <v>518.4</v>
      </c>
      <c r="G38" s="57">
        <f t="shared" si="5"/>
        <v>279.07863480000003</v>
      </c>
      <c r="H38" s="55">
        <v>84.84</v>
      </c>
      <c r="I38" s="57">
        <v>3.960000000000008</v>
      </c>
      <c r="J38" s="58">
        <f t="shared" si="9"/>
        <v>3.960000000000008</v>
      </c>
      <c r="K38" s="66">
        <f t="shared" si="6"/>
        <v>4.1766666666666747</v>
      </c>
      <c r="L38" s="5">
        <f t="shared" si="10"/>
        <v>4.8675344504555822</v>
      </c>
      <c r="M38" s="5">
        <f t="shared" si="7"/>
        <v>0.26236426446749039</v>
      </c>
      <c r="N38" s="5">
        <f t="shared" si="8"/>
        <v>0.20763936477824441</v>
      </c>
      <c r="O38" s="5">
        <f t="shared" si="11"/>
        <v>0.45000000000000284</v>
      </c>
      <c r="P38" s="5">
        <f t="shared" si="12"/>
        <v>0.40999999999999659</v>
      </c>
      <c r="Q38" s="9">
        <f t="shared" si="4"/>
        <v>1.8599769183655266</v>
      </c>
      <c r="R38" s="9"/>
      <c r="S38" s="9"/>
      <c r="V38" s="8"/>
    </row>
    <row r="39" spans="1:24">
      <c r="A39" s="54">
        <v>160</v>
      </c>
      <c r="B39" s="54" t="s">
        <v>47</v>
      </c>
      <c r="C39" s="54" t="s">
        <v>47</v>
      </c>
      <c r="D39" s="55">
        <v>95</v>
      </c>
      <c r="E39" s="55">
        <v>6</v>
      </c>
      <c r="F39" s="56">
        <v>518.4</v>
      </c>
      <c r="G39" s="57">
        <f t="shared" si="5"/>
        <v>280.42731750000002</v>
      </c>
      <c r="H39" s="55">
        <v>85.25</v>
      </c>
      <c r="I39" s="57">
        <v>4.3700000000000045</v>
      </c>
      <c r="J39" s="58">
        <f t="shared" si="9"/>
        <v>4.3700000000000045</v>
      </c>
      <c r="K39" s="66">
        <f t="shared" si="6"/>
        <v>4.6366666666666712</v>
      </c>
      <c r="L39" s="5">
        <f t="shared" si="10"/>
        <v>5.0751738152338266</v>
      </c>
      <c r="M39" s="5">
        <f t="shared" si="7"/>
        <v>0.20763936477824441</v>
      </c>
      <c r="N39" s="5">
        <f t="shared" si="8"/>
        <v>0.17185025692665956</v>
      </c>
      <c r="O39" s="5">
        <f t="shared" si="11"/>
        <v>0.40999999999999659</v>
      </c>
      <c r="P39" s="5">
        <f t="shared" si="12"/>
        <v>0.37000000000000455</v>
      </c>
      <c r="Q39" s="9">
        <f t="shared" si="4"/>
        <v>2.0722224597896983</v>
      </c>
      <c r="R39" s="9"/>
      <c r="S39" s="5"/>
      <c r="T39" s="8"/>
      <c r="U39" s="10"/>
      <c r="V39" s="8"/>
    </row>
    <row r="40" spans="1:24">
      <c r="A40" s="54">
        <v>190</v>
      </c>
      <c r="B40" s="54" t="s">
        <v>47</v>
      </c>
      <c r="C40" s="54" t="s">
        <v>47</v>
      </c>
      <c r="D40" s="55">
        <v>95</v>
      </c>
      <c r="E40" s="55">
        <v>6</v>
      </c>
      <c r="F40" s="56">
        <v>518.4</v>
      </c>
      <c r="G40" s="57">
        <f t="shared" si="5"/>
        <v>281.6444214</v>
      </c>
      <c r="H40" s="55">
        <v>85.62</v>
      </c>
      <c r="I40" s="57">
        <v>4.7400000000000091</v>
      </c>
      <c r="J40" s="58">
        <f t="shared" si="9"/>
        <v>4.7400000000000091</v>
      </c>
      <c r="K40" s="66">
        <f t="shared" si="6"/>
        <v>5.0566666666666755</v>
      </c>
      <c r="L40" s="5">
        <f t="shared" si="10"/>
        <v>5.2470240721604862</v>
      </c>
      <c r="M40" s="5">
        <f t="shared" si="7"/>
        <v>0.17185025692665956</v>
      </c>
      <c r="N40" s="5">
        <f t="shared" si="8"/>
        <v>0.1466034741918758</v>
      </c>
      <c r="O40" s="5">
        <f t="shared" si="11"/>
        <v>0.37000000000000455</v>
      </c>
      <c r="P40" s="5">
        <f t="shared" si="12"/>
        <v>0.3399999999999892</v>
      </c>
      <c r="Q40" s="9">
        <f t="shared" si="4"/>
        <v>2.2426950211023011</v>
      </c>
      <c r="R40" s="9"/>
      <c r="S40" s="5">
        <f>L43-L40</f>
        <v>0.3877655310087631</v>
      </c>
      <c r="T40" s="8">
        <f>L46-L43</f>
        <v>0.42899560551835858</v>
      </c>
      <c r="U40" s="10">
        <f>I43-I40</f>
        <v>1.0499999999999972</v>
      </c>
      <c r="V40" s="8">
        <f>I46-I43</f>
        <v>1.480000000000004</v>
      </c>
      <c r="W40">
        <f>(((U40/S40)*T40)+((V40/T40)*S40))/(S40+T40)</f>
        <v>3.0601398358829157</v>
      </c>
      <c r="X40">
        <f>(W43-W40)/(L43-L40)</f>
        <v>1.9545736976774846</v>
      </c>
    </row>
    <row r="41" spans="1:24">
      <c r="A41" s="54">
        <v>220</v>
      </c>
      <c r="B41" s="54" t="s">
        <v>47</v>
      </c>
      <c r="C41" s="54" t="s">
        <v>47</v>
      </c>
      <c r="D41" s="55">
        <v>95</v>
      </c>
      <c r="E41" s="55">
        <v>6</v>
      </c>
      <c r="F41" s="56">
        <v>518.4</v>
      </c>
      <c r="G41" s="57">
        <f t="shared" si="5"/>
        <v>282.76284119999997</v>
      </c>
      <c r="H41" s="55">
        <v>85.96</v>
      </c>
      <c r="I41" s="57">
        <v>5.0799999999999983</v>
      </c>
      <c r="J41" s="58">
        <f t="shared" si="9"/>
        <v>5.0799999999999983</v>
      </c>
      <c r="K41" s="66">
        <f t="shared" si="6"/>
        <v>5.4466666666666645</v>
      </c>
      <c r="L41" s="5">
        <f t="shared" si="10"/>
        <v>5.393627546352362</v>
      </c>
      <c r="M41" s="5">
        <f t="shared" si="7"/>
        <v>0.1466034741918758</v>
      </c>
      <c r="N41" s="5">
        <f t="shared" si="8"/>
        <v>0.12783337150988405</v>
      </c>
      <c r="O41" s="5">
        <f t="shared" si="11"/>
        <v>0.3399999999999892</v>
      </c>
      <c r="P41" s="5">
        <f t="shared" si="12"/>
        <v>0.38000000000000966</v>
      </c>
      <c r="Q41" s="9">
        <f t="shared" si="4"/>
        <v>2.6682463457421548</v>
      </c>
      <c r="R41" s="9"/>
      <c r="S41" s="9"/>
      <c r="V41" s="8"/>
    </row>
    <row r="42" spans="1:24">
      <c r="A42" s="54">
        <v>250</v>
      </c>
      <c r="B42" s="54" t="s">
        <v>47</v>
      </c>
      <c r="C42" s="54" t="s">
        <v>47</v>
      </c>
      <c r="D42" s="55">
        <v>95</v>
      </c>
      <c r="E42" s="55">
        <v>6</v>
      </c>
      <c r="F42" s="56">
        <v>518.4</v>
      </c>
      <c r="G42" s="57">
        <f t="shared" si="5"/>
        <v>284.01283979999999</v>
      </c>
      <c r="H42" s="55">
        <v>86.34</v>
      </c>
      <c r="I42" s="57">
        <v>5.460000000000008</v>
      </c>
      <c r="J42" s="58">
        <f t="shared" si="9"/>
        <v>5.460000000000008</v>
      </c>
      <c r="K42" s="66">
        <f t="shared" si="6"/>
        <v>5.8766666666666749</v>
      </c>
      <c r="L42" s="5">
        <f t="shared" si="10"/>
        <v>5.521460917862246</v>
      </c>
      <c r="M42" s="5">
        <f t="shared" si="7"/>
        <v>0.12783337150988405</v>
      </c>
      <c r="N42" s="5">
        <f t="shared" si="8"/>
        <v>0.11332868530700324</v>
      </c>
      <c r="O42" s="5">
        <f t="shared" si="11"/>
        <v>0.38000000000000966</v>
      </c>
      <c r="P42" s="5">
        <f t="shared" si="12"/>
        <v>0.32999999999999829</v>
      </c>
      <c r="Q42" s="9">
        <f t="shared" si="4"/>
        <v>2.9404254498970008</v>
      </c>
      <c r="R42" s="9"/>
      <c r="S42" s="5"/>
      <c r="T42" s="8"/>
      <c r="U42" s="10"/>
      <c r="V42" s="8"/>
    </row>
    <row r="43" spans="1:24">
      <c r="A43" s="54">
        <v>280</v>
      </c>
      <c r="B43" s="54" t="s">
        <v>47</v>
      </c>
      <c r="C43" s="54" t="s">
        <v>47</v>
      </c>
      <c r="D43" s="55">
        <v>95</v>
      </c>
      <c r="E43" s="55">
        <v>6</v>
      </c>
      <c r="F43" s="56">
        <v>518.4</v>
      </c>
      <c r="G43" s="57">
        <f t="shared" si="5"/>
        <v>285.09836490000004</v>
      </c>
      <c r="H43" s="55">
        <v>86.67</v>
      </c>
      <c r="I43" s="57">
        <v>5.7900000000000063</v>
      </c>
      <c r="J43" s="58">
        <f t="shared" si="9"/>
        <v>5.7900000000000063</v>
      </c>
      <c r="K43" s="66">
        <f t="shared" si="6"/>
        <v>6.256666666666673</v>
      </c>
      <c r="L43" s="5">
        <f t="shared" si="10"/>
        <v>5.6347896031692493</v>
      </c>
      <c r="M43" s="5">
        <f t="shared" si="7"/>
        <v>0.11332868530700324</v>
      </c>
      <c r="N43" s="5">
        <f t="shared" si="8"/>
        <v>0.10178269430994291</v>
      </c>
      <c r="O43" s="5">
        <f t="shared" si="11"/>
        <v>0.32999999999999829</v>
      </c>
      <c r="P43" s="5">
        <f t="shared" si="12"/>
        <v>0.31999999999999318</v>
      </c>
      <c r="Q43" s="9">
        <f t="shared" si="4"/>
        <v>3.0341466149311813</v>
      </c>
      <c r="R43" s="9"/>
      <c r="S43" s="5">
        <f>L46-L43</f>
        <v>0.42899560551835858</v>
      </c>
      <c r="T43" s="8">
        <f>L49-L46</f>
        <v>0.34967374847974941</v>
      </c>
      <c r="U43" s="10">
        <f>I46-I43</f>
        <v>1.480000000000004</v>
      </c>
      <c r="V43" s="8">
        <f>I49-I46</f>
        <v>1.4399999999999977</v>
      </c>
      <c r="W43">
        <f>(((U43/S43)*T43)+((V43/T43)*S43))/(S43+T43)</f>
        <v>3.8180561436585871</v>
      </c>
      <c r="X43">
        <f>(W46-W43)/(L46-L43)</f>
        <v>1.6590716968095052</v>
      </c>
    </row>
    <row r="44" spans="1:24">
      <c r="A44" s="54">
        <v>310</v>
      </c>
      <c r="B44" s="54" t="s">
        <v>47</v>
      </c>
      <c r="C44" s="54" t="s">
        <v>47</v>
      </c>
      <c r="D44" s="55">
        <v>95</v>
      </c>
      <c r="E44" s="55">
        <v>6</v>
      </c>
      <c r="F44" s="56">
        <v>518.4</v>
      </c>
      <c r="G44" s="57">
        <f t="shared" si="5"/>
        <v>286.15099529999998</v>
      </c>
      <c r="H44" s="55">
        <v>86.99</v>
      </c>
      <c r="I44" s="57">
        <v>6.1099999999999994</v>
      </c>
      <c r="J44" s="58">
        <f t="shared" si="9"/>
        <v>6.1099999999999994</v>
      </c>
      <c r="K44" s="66">
        <f t="shared" si="6"/>
        <v>6.626666666666666</v>
      </c>
      <c r="L44" s="5">
        <f t="shared" si="10"/>
        <v>5.7365722974791922</v>
      </c>
      <c r="M44" s="5">
        <f t="shared" si="7"/>
        <v>0.10178269430994291</v>
      </c>
      <c r="N44" s="5">
        <f t="shared" si="8"/>
        <v>0.17693070815907763</v>
      </c>
      <c r="O44" s="5">
        <f t="shared" si="11"/>
        <v>0.31999999999999318</v>
      </c>
      <c r="P44" s="5">
        <f t="shared" si="12"/>
        <v>0.57999999999999829</v>
      </c>
      <c r="Q44" s="9">
        <f t="shared" si="4"/>
        <v>3.1929488958755559</v>
      </c>
      <c r="R44" s="9"/>
      <c r="S44" s="9"/>
      <c r="V44" s="8"/>
    </row>
    <row r="45" spans="1:24">
      <c r="A45" s="54">
        <v>370</v>
      </c>
      <c r="B45" s="54" t="s">
        <v>47</v>
      </c>
      <c r="C45" s="54" t="s">
        <v>47</v>
      </c>
      <c r="D45" s="55">
        <v>95</v>
      </c>
      <c r="E45" s="55">
        <v>6</v>
      </c>
      <c r="F45" s="56">
        <v>518.4</v>
      </c>
      <c r="G45" s="57">
        <f t="shared" si="5"/>
        <v>288.0588879</v>
      </c>
      <c r="H45" s="55">
        <v>87.57</v>
      </c>
      <c r="I45" s="57">
        <v>6.6899999999999977</v>
      </c>
      <c r="J45" s="58">
        <f t="shared" si="9"/>
        <v>6.6899999999999977</v>
      </c>
      <c r="K45" s="66">
        <f t="shared" si="6"/>
        <v>7.3066666666666649</v>
      </c>
      <c r="L45" s="5">
        <f t="shared" si="10"/>
        <v>5.9135030056382698</v>
      </c>
      <c r="M45" s="5">
        <f t="shared" si="7"/>
        <v>0.17693070815907763</v>
      </c>
      <c r="N45" s="5">
        <f t="shared" si="8"/>
        <v>0.15028220304933804</v>
      </c>
      <c r="O45" s="5">
        <f t="shared" si="11"/>
        <v>0.57999999999999829</v>
      </c>
      <c r="P45" s="5">
        <f t="shared" si="12"/>
        <v>0.58000000000001251</v>
      </c>
      <c r="Q45" s="9">
        <f t="shared" si="4"/>
        <v>3.5924328480900214</v>
      </c>
      <c r="R45" s="9"/>
      <c r="S45" s="5"/>
      <c r="T45" s="8"/>
      <c r="U45" s="10"/>
      <c r="V45" s="8"/>
    </row>
    <row r="46" spans="1:24">
      <c r="A46" s="54">
        <v>430</v>
      </c>
      <c r="B46" s="54" t="s">
        <v>47</v>
      </c>
      <c r="C46" s="54" t="s">
        <v>47</v>
      </c>
      <c r="D46" s="55">
        <v>95</v>
      </c>
      <c r="E46" s="55">
        <v>6</v>
      </c>
      <c r="F46" s="56">
        <v>518.4</v>
      </c>
      <c r="G46" s="57">
        <f t="shared" si="5"/>
        <v>289.96678050000003</v>
      </c>
      <c r="H46" s="55">
        <v>88.15</v>
      </c>
      <c r="I46" s="57">
        <v>7.2700000000000102</v>
      </c>
      <c r="J46" s="58">
        <f t="shared" si="9"/>
        <v>7.2700000000000102</v>
      </c>
      <c r="K46" s="66">
        <f t="shared" si="6"/>
        <v>7.986666666666677</v>
      </c>
      <c r="L46" s="5">
        <f t="shared" si="10"/>
        <v>6.0637852086876078</v>
      </c>
      <c r="M46" s="5">
        <f t="shared" si="7"/>
        <v>0.15028220304933804</v>
      </c>
      <c r="N46" s="5">
        <f t="shared" si="8"/>
        <v>0.13062018241706408</v>
      </c>
      <c r="O46" s="5">
        <f t="shared" si="11"/>
        <v>0.58000000000001251</v>
      </c>
      <c r="P46" s="5">
        <f t="shared" si="12"/>
        <v>0.51999999999999602</v>
      </c>
      <c r="Q46" s="9">
        <f t="shared" si="4"/>
        <v>3.9244627462356121</v>
      </c>
      <c r="R46" s="9"/>
      <c r="S46" s="5">
        <f>L49-L46</f>
        <v>0.34967374847974941</v>
      </c>
      <c r="T46" s="8">
        <f>L52-L49</f>
        <v>0.25857398829371014</v>
      </c>
      <c r="U46" s="10">
        <f>I49-I46</f>
        <v>1.4399999999999977</v>
      </c>
      <c r="V46" s="8">
        <f>I52-I49</f>
        <v>1.25</v>
      </c>
      <c r="W46">
        <f>(((U46/S46)*T46)+((V46/T46)*S46))/(S46+T46)</f>
        <v>4.5297906108297514</v>
      </c>
      <c r="X46">
        <f>(W49-W46)/(L49-L46)</f>
        <v>2.0955260795423793</v>
      </c>
    </row>
    <row r="47" spans="1:24">
      <c r="A47" s="54">
        <v>490</v>
      </c>
      <c r="B47" s="54" t="s">
        <v>47</v>
      </c>
      <c r="C47" s="54" t="s">
        <v>47</v>
      </c>
      <c r="D47" s="55">
        <v>95</v>
      </c>
      <c r="E47" s="55">
        <v>6</v>
      </c>
      <c r="F47" s="56">
        <v>518.4</v>
      </c>
      <c r="G47" s="57">
        <f t="shared" si="5"/>
        <v>291.67730490000002</v>
      </c>
      <c r="H47" s="55">
        <v>88.67</v>
      </c>
      <c r="I47" s="57">
        <v>7.7900000000000063</v>
      </c>
      <c r="J47" s="58">
        <f t="shared" si="9"/>
        <v>7.7900000000000063</v>
      </c>
      <c r="K47" s="66">
        <f t="shared" si="6"/>
        <v>8.6066666666666727</v>
      </c>
      <c r="L47" s="5">
        <f t="shared" si="10"/>
        <v>6.1944053911046719</v>
      </c>
      <c r="M47" s="5">
        <f t="shared" si="7"/>
        <v>0.13062018241706408</v>
      </c>
      <c r="N47" s="5">
        <f t="shared" si="8"/>
        <v>0.11551288712184427</v>
      </c>
      <c r="O47" s="5">
        <f t="shared" si="11"/>
        <v>0.51999999999999602</v>
      </c>
      <c r="P47" s="5">
        <f t="shared" si="12"/>
        <v>0.48999999999999488</v>
      </c>
      <c r="Q47" s="9">
        <f t="shared" si="4"/>
        <v>4.1194876532155922</v>
      </c>
      <c r="R47" s="9"/>
      <c r="S47" s="9"/>
      <c r="V47" s="8"/>
    </row>
    <row r="48" spans="1:24">
      <c r="A48" s="54">
        <v>550</v>
      </c>
      <c r="B48" s="54" t="s">
        <v>47</v>
      </c>
      <c r="C48" s="54" t="s">
        <v>47</v>
      </c>
      <c r="D48" s="55">
        <v>95</v>
      </c>
      <c r="E48" s="55">
        <v>6</v>
      </c>
      <c r="F48" s="56">
        <v>518.4</v>
      </c>
      <c r="G48" s="57">
        <f t="shared" si="5"/>
        <v>293.28914520000001</v>
      </c>
      <c r="H48" s="55">
        <v>89.16</v>
      </c>
      <c r="I48" s="57">
        <v>8.2800000000000011</v>
      </c>
      <c r="J48" s="58">
        <f t="shared" si="9"/>
        <v>8.2800000000000011</v>
      </c>
      <c r="K48" s="66">
        <f t="shared" si="6"/>
        <v>9.1966666666666672</v>
      </c>
      <c r="L48" s="5">
        <f t="shared" si="10"/>
        <v>6.3099182782265162</v>
      </c>
      <c r="M48" s="5">
        <f t="shared" si="7"/>
        <v>0.11551288712184427</v>
      </c>
      <c r="N48" s="5">
        <f t="shared" si="8"/>
        <v>0.10354067894084107</v>
      </c>
      <c r="O48" s="5">
        <f t="shared" si="11"/>
        <v>0.48999999999999488</v>
      </c>
      <c r="P48" s="5">
        <f t="shared" si="12"/>
        <v>0.43000000000000682</v>
      </c>
      <c r="Q48" s="9">
        <f t="shared" si="4"/>
        <v>4.1950220852811491</v>
      </c>
      <c r="R48" s="9"/>
      <c r="S48" s="5"/>
      <c r="T48" s="8"/>
      <c r="U48" s="10"/>
      <c r="V48" s="8"/>
    </row>
    <row r="49" spans="1:24">
      <c r="A49" s="54">
        <v>610</v>
      </c>
      <c r="B49" s="54" t="s">
        <v>47</v>
      </c>
      <c r="C49" s="54" t="s">
        <v>47</v>
      </c>
      <c r="D49" s="55">
        <v>95</v>
      </c>
      <c r="E49" s="55">
        <v>6</v>
      </c>
      <c r="F49" s="56">
        <v>518.4</v>
      </c>
      <c r="G49" s="57">
        <f t="shared" si="5"/>
        <v>294.70361730000002</v>
      </c>
      <c r="H49" s="55">
        <v>89.59</v>
      </c>
      <c r="I49" s="57">
        <v>8.710000000000008</v>
      </c>
      <c r="J49" s="58">
        <f t="shared" si="9"/>
        <v>8.710000000000008</v>
      </c>
      <c r="K49" s="66">
        <f t="shared" si="6"/>
        <v>9.7266666666666737</v>
      </c>
      <c r="L49" s="5">
        <f t="shared" si="10"/>
        <v>6.4134589571673573</v>
      </c>
      <c r="M49" s="5">
        <f t="shared" si="7"/>
        <v>0.10354067894084107</v>
      </c>
      <c r="N49" s="5">
        <f t="shared" si="8"/>
        <v>9.381875521765437E-2</v>
      </c>
      <c r="O49" s="5">
        <f t="shared" si="11"/>
        <v>0.43000000000000682</v>
      </c>
      <c r="P49" s="5">
        <f t="shared" si="12"/>
        <v>0.45000000000000284</v>
      </c>
      <c r="Q49" s="9">
        <f t="shared" si="4"/>
        <v>4.490569739414461</v>
      </c>
      <c r="R49" s="9"/>
      <c r="S49" s="5">
        <f>L52-L49</f>
        <v>0.25857398829371014</v>
      </c>
      <c r="T49" s="8">
        <f>L55-L52</f>
        <v>0.20526312603636132</v>
      </c>
      <c r="U49" s="10">
        <f>I52-I49</f>
        <v>1.25</v>
      </c>
      <c r="V49" s="8">
        <f>I55-I52</f>
        <v>1.1499999999999915</v>
      </c>
      <c r="W49">
        <f>(((U49/S49)*T49)+((V49/T49)*S49))/(S49+T49)</f>
        <v>5.2625410701004087</v>
      </c>
      <c r="X49">
        <f>(W52-W49)/(L52-L49)</f>
        <v>3.7533481048969373</v>
      </c>
    </row>
    <row r="50" spans="1:24">
      <c r="A50" s="54">
        <v>670</v>
      </c>
      <c r="B50" s="54" t="s">
        <v>47</v>
      </c>
      <c r="C50" s="54" t="s">
        <v>47</v>
      </c>
      <c r="D50" s="55">
        <v>95</v>
      </c>
      <c r="E50" s="55">
        <v>6</v>
      </c>
      <c r="F50" s="56">
        <v>518.4</v>
      </c>
      <c r="G50" s="57">
        <f t="shared" si="5"/>
        <v>296.18387880000006</v>
      </c>
      <c r="H50" s="55">
        <v>90.04</v>
      </c>
      <c r="I50" s="57">
        <v>9.1600000000000108</v>
      </c>
      <c r="J50" s="58">
        <f t="shared" si="9"/>
        <v>9.1600000000000108</v>
      </c>
      <c r="K50" s="66">
        <f t="shared" si="6"/>
        <v>10.276666666666678</v>
      </c>
      <c r="L50" s="5">
        <f t="shared" si="10"/>
        <v>6.5072777123850116</v>
      </c>
      <c r="M50" s="5">
        <f t="shared" si="7"/>
        <v>9.381875521765437E-2</v>
      </c>
      <c r="N50" s="5">
        <f t="shared" si="8"/>
        <v>8.5766821757425227E-2</v>
      </c>
      <c r="O50" s="5">
        <f t="shared" si="11"/>
        <v>0.45000000000000284</v>
      </c>
      <c r="P50" s="5">
        <f t="shared" si="12"/>
        <v>0.43999999999999773</v>
      </c>
      <c r="Q50" s="9">
        <f t="shared" si="4"/>
        <v>4.9708166911687446</v>
      </c>
      <c r="R50" s="9"/>
      <c r="S50" s="9"/>
      <c r="V50" s="8"/>
    </row>
    <row r="51" spans="1:24">
      <c r="A51" s="54">
        <v>730</v>
      </c>
      <c r="B51" s="54" t="s">
        <v>47</v>
      </c>
      <c r="C51" s="54" t="s">
        <v>47</v>
      </c>
      <c r="D51" s="55">
        <v>95</v>
      </c>
      <c r="E51" s="55">
        <v>6</v>
      </c>
      <c r="F51" s="56">
        <v>518.4</v>
      </c>
      <c r="G51" s="57">
        <f t="shared" si="5"/>
        <v>297.6312456</v>
      </c>
      <c r="H51" s="55">
        <v>90.48</v>
      </c>
      <c r="I51" s="57">
        <v>9.6000000000000085</v>
      </c>
      <c r="J51" s="58">
        <f t="shared" si="9"/>
        <v>9.6000000000000085</v>
      </c>
      <c r="K51" s="66">
        <f t="shared" si="6"/>
        <v>10.816666666666675</v>
      </c>
      <c r="L51" s="5">
        <f t="shared" si="10"/>
        <v>6.5930445341424369</v>
      </c>
      <c r="M51" s="5">
        <f t="shared" si="7"/>
        <v>8.5766821757425227E-2</v>
      </c>
      <c r="N51" s="5">
        <f t="shared" si="8"/>
        <v>7.8988411318630547E-2</v>
      </c>
      <c r="O51" s="5">
        <f t="shared" si="11"/>
        <v>0.43999999999999773</v>
      </c>
      <c r="P51" s="5">
        <f t="shared" si="12"/>
        <v>0.35999999999999943</v>
      </c>
      <c r="Q51" s="9">
        <f t="shared" si="4"/>
        <v>4.8321315790613006</v>
      </c>
      <c r="R51" s="9"/>
      <c r="S51" s="5"/>
      <c r="T51" s="8"/>
      <c r="U51" s="10"/>
      <c r="V51" s="8"/>
    </row>
    <row r="52" spans="1:24">
      <c r="A52" s="54">
        <v>790</v>
      </c>
      <c r="B52" s="54" t="s">
        <v>47</v>
      </c>
      <c r="C52" s="54" t="s">
        <v>47</v>
      </c>
      <c r="D52" s="55">
        <v>95</v>
      </c>
      <c r="E52" s="55">
        <v>6</v>
      </c>
      <c r="F52" s="56">
        <v>518.4</v>
      </c>
      <c r="G52" s="57">
        <f t="shared" si="5"/>
        <v>298.8154548</v>
      </c>
      <c r="H52" s="55">
        <v>90.84</v>
      </c>
      <c r="I52" s="57">
        <v>9.960000000000008</v>
      </c>
      <c r="J52" s="58">
        <f t="shared" si="9"/>
        <v>9.960000000000008</v>
      </c>
      <c r="K52" s="66">
        <f t="shared" si="6"/>
        <v>11.276666666666674</v>
      </c>
      <c r="L52" s="5">
        <f t="shared" si="10"/>
        <v>6.6720329454610674</v>
      </c>
      <c r="M52" s="5">
        <f t="shared" si="7"/>
        <v>7.8988411318630547E-2</v>
      </c>
      <c r="N52" s="5">
        <f t="shared" si="8"/>
        <v>7.3203404023295171E-2</v>
      </c>
      <c r="O52" s="5">
        <f t="shared" si="11"/>
        <v>0.35999999999999943</v>
      </c>
      <c r="P52" s="5">
        <f t="shared" si="12"/>
        <v>0.39999999999999147</v>
      </c>
      <c r="Q52" s="9">
        <f t="shared" si="4"/>
        <v>5.0281591278676778</v>
      </c>
      <c r="R52" s="9"/>
      <c r="S52" s="5">
        <f>L55-L52</f>
        <v>0.20526312603636132</v>
      </c>
      <c r="T52" s="8">
        <f>L58-L55</f>
        <v>0.17022114985986736</v>
      </c>
      <c r="U52" s="10">
        <f>I55-I52</f>
        <v>1.1499999999999915</v>
      </c>
      <c r="V52" s="8">
        <f>I58-I55</f>
        <v>1.1500000000000057</v>
      </c>
      <c r="W52">
        <f>(((U52/S52)*T52)+((V52/T52)*S52))/(S52+T52)</f>
        <v>6.2330592590382485</v>
      </c>
      <c r="X52">
        <f>(W55-W52)/(L55-L52)</f>
        <v>3.4068143174343422</v>
      </c>
    </row>
    <row r="53" spans="1:24">
      <c r="A53" s="54">
        <v>850</v>
      </c>
      <c r="B53" s="54" t="s">
        <v>47</v>
      </c>
      <c r="C53" s="54" t="s">
        <v>47</v>
      </c>
      <c r="D53" s="55">
        <v>95</v>
      </c>
      <c r="E53" s="55">
        <v>6</v>
      </c>
      <c r="F53" s="56">
        <v>518.4</v>
      </c>
      <c r="G53" s="57">
        <f t="shared" si="5"/>
        <v>300.1312428</v>
      </c>
      <c r="H53" s="55">
        <v>91.24</v>
      </c>
      <c r="I53" s="57">
        <v>10.36</v>
      </c>
      <c r="J53" s="58">
        <f t="shared" si="9"/>
        <v>10.36</v>
      </c>
      <c r="K53" s="66">
        <f t="shared" si="6"/>
        <v>11.776666666666666</v>
      </c>
      <c r="L53" s="5">
        <f t="shared" si="10"/>
        <v>6.7452363494843626</v>
      </c>
      <c r="M53" s="5">
        <f t="shared" si="7"/>
        <v>7.3203404023295171E-2</v>
      </c>
      <c r="N53" s="5">
        <f t="shared" si="8"/>
        <v>6.8208250026533079E-2</v>
      </c>
      <c r="O53" s="5">
        <f t="shared" si="11"/>
        <v>0.39999999999999147</v>
      </c>
      <c r="P53" s="5">
        <f t="shared" si="12"/>
        <v>0.37000000000000455</v>
      </c>
      <c r="Q53" s="9">
        <f t="shared" si="4"/>
        <v>5.4436947381327938</v>
      </c>
      <c r="R53" s="9"/>
      <c r="S53" s="9"/>
      <c r="V53" s="8"/>
    </row>
    <row r="54" spans="1:24">
      <c r="A54" s="54">
        <v>910</v>
      </c>
      <c r="B54" s="54" t="s">
        <v>47</v>
      </c>
      <c r="C54" s="54" t="s">
        <v>47</v>
      </c>
      <c r="D54" s="55">
        <v>95</v>
      </c>
      <c r="E54" s="55">
        <v>6</v>
      </c>
      <c r="F54" s="56">
        <v>518.4</v>
      </c>
      <c r="G54" s="57">
        <f t="shared" si="5"/>
        <v>301.34834670000004</v>
      </c>
      <c r="H54" s="55">
        <v>91.61</v>
      </c>
      <c r="I54" s="57">
        <v>10.730000000000004</v>
      </c>
      <c r="J54" s="58">
        <f t="shared" si="9"/>
        <v>10.730000000000004</v>
      </c>
      <c r="K54" s="66">
        <f t="shared" si="6"/>
        <v>12.24666666666667</v>
      </c>
      <c r="L54" s="5">
        <f t="shared" si="10"/>
        <v>6.8134445995108956</v>
      </c>
      <c r="M54" s="5">
        <f t="shared" si="7"/>
        <v>6.8208250026533079E-2</v>
      </c>
      <c r="N54" s="5">
        <f t="shared" si="8"/>
        <v>6.385147198653307E-2</v>
      </c>
      <c r="O54" s="5">
        <f t="shared" si="11"/>
        <v>0.37000000000000455</v>
      </c>
      <c r="P54" s="5">
        <f t="shared" si="12"/>
        <v>0.37999999999999545</v>
      </c>
      <c r="Q54" s="9">
        <f t="shared" si="4"/>
        <v>5.696626584013055</v>
      </c>
      <c r="R54" s="9"/>
      <c r="S54" s="5"/>
      <c r="T54" s="8"/>
      <c r="U54" s="10"/>
      <c r="V54" s="8"/>
    </row>
    <row r="55" spans="1:24">
      <c r="A55" s="54">
        <v>970</v>
      </c>
      <c r="B55" s="54" t="s">
        <v>47</v>
      </c>
      <c r="C55" s="54" t="s">
        <v>47</v>
      </c>
      <c r="D55" s="55">
        <v>95</v>
      </c>
      <c r="E55" s="55">
        <v>6</v>
      </c>
      <c r="F55" s="56">
        <v>518.4</v>
      </c>
      <c r="G55" s="57">
        <f t="shared" si="5"/>
        <v>302.59834530000001</v>
      </c>
      <c r="H55" s="55">
        <v>91.99</v>
      </c>
      <c r="I55" s="57">
        <v>11.11</v>
      </c>
      <c r="J55" s="58">
        <f t="shared" si="9"/>
        <v>11.11</v>
      </c>
      <c r="K55" s="66">
        <f t="shared" si="6"/>
        <v>12.726666666666667</v>
      </c>
      <c r="L55" s="5">
        <f t="shared" si="10"/>
        <v>6.8772960714974287</v>
      </c>
      <c r="M55" s="5">
        <f t="shared" si="7"/>
        <v>6.385147198653307E-2</v>
      </c>
      <c r="N55" s="5">
        <f t="shared" si="8"/>
        <v>6.0018009726253041E-2</v>
      </c>
      <c r="O55" s="5">
        <f t="shared" si="11"/>
        <v>0.37999999999999545</v>
      </c>
      <c r="P55" s="5">
        <f t="shared" si="12"/>
        <v>0.32999999999999829</v>
      </c>
      <c r="Q55" s="9">
        <f t="shared" si="4"/>
        <v>5.7178215153863317</v>
      </c>
      <c r="R55" s="9"/>
      <c r="S55" s="5">
        <f>L58-L55</f>
        <v>0.17022114985986736</v>
      </c>
      <c r="T55" s="8">
        <f>L61-L58</f>
        <v>0.14541699985850354</v>
      </c>
      <c r="U55" s="10">
        <f>I58-I55</f>
        <v>1.1500000000000057</v>
      </c>
      <c r="V55" s="8">
        <f>I61-I58</f>
        <v>1.0300000000000011</v>
      </c>
      <c r="W55">
        <f>(((U55/S55)*T55)+((V55/T55)*S55))/(S55+T55)</f>
        <v>6.9323526156602542</v>
      </c>
      <c r="X55">
        <f>(W58-W55)/(L58-L55)</f>
        <v>2.3914270504002864</v>
      </c>
    </row>
    <row r="56" spans="1:24">
      <c r="A56" s="54">
        <v>1030</v>
      </c>
      <c r="B56" s="54" t="s">
        <v>47</v>
      </c>
      <c r="C56" s="54" t="s">
        <v>47</v>
      </c>
      <c r="D56" s="55">
        <v>95</v>
      </c>
      <c r="E56" s="55">
        <v>6</v>
      </c>
      <c r="F56" s="56">
        <v>518.4</v>
      </c>
      <c r="G56" s="57">
        <f t="shared" si="5"/>
        <v>303.68387039999999</v>
      </c>
      <c r="H56" s="55">
        <v>92.32</v>
      </c>
      <c r="I56" s="57">
        <v>11.439999999999998</v>
      </c>
      <c r="J56" s="58">
        <f t="shared" si="9"/>
        <v>11.439999999999998</v>
      </c>
      <c r="K56" s="66">
        <f t="shared" si="6"/>
        <v>13.156666666666665</v>
      </c>
      <c r="L56" s="5">
        <f t="shared" si="10"/>
        <v>6.9373140812236818</v>
      </c>
      <c r="M56" s="5">
        <f t="shared" si="7"/>
        <v>6.0018009726253041E-2</v>
      </c>
      <c r="N56" s="5">
        <f t="shared" si="8"/>
        <v>5.6618893999507591E-2</v>
      </c>
      <c r="O56" s="5">
        <f t="shared" si="11"/>
        <v>0.32999999999999829</v>
      </c>
      <c r="P56" s="5">
        <f t="shared" si="12"/>
        <v>0.42000000000000171</v>
      </c>
      <c r="Q56" s="9">
        <f t="shared" si="4"/>
        <v>6.4861562025476012</v>
      </c>
      <c r="R56" s="9"/>
      <c r="S56" s="9"/>
      <c r="V56" s="8"/>
    </row>
    <row r="57" spans="1:24">
      <c r="A57" s="54">
        <v>1090</v>
      </c>
      <c r="B57" s="54" t="s">
        <v>47</v>
      </c>
      <c r="C57" s="54" t="s">
        <v>47</v>
      </c>
      <c r="D57" s="55">
        <v>95</v>
      </c>
      <c r="E57" s="55">
        <v>6</v>
      </c>
      <c r="F57" s="56">
        <v>518.4</v>
      </c>
      <c r="G57" s="57">
        <f t="shared" si="5"/>
        <v>305.06544780000002</v>
      </c>
      <c r="H57" s="55">
        <v>92.74</v>
      </c>
      <c r="I57" s="57">
        <v>11.86</v>
      </c>
      <c r="J57" s="58">
        <f t="shared" si="9"/>
        <v>11.86</v>
      </c>
      <c r="K57" s="66">
        <f t="shared" si="6"/>
        <v>13.676666666666666</v>
      </c>
      <c r="L57" s="5">
        <f t="shared" si="10"/>
        <v>6.9939329752231894</v>
      </c>
      <c r="M57" s="5">
        <f t="shared" si="7"/>
        <v>5.6618893999507591E-2</v>
      </c>
      <c r="N57" s="5">
        <f t="shared" si="8"/>
        <v>5.3584246134106728E-2</v>
      </c>
      <c r="O57" s="5">
        <f t="shared" si="11"/>
        <v>0.42000000000000171</v>
      </c>
      <c r="P57" s="5">
        <f t="shared" si="12"/>
        <v>0.40000000000000568</v>
      </c>
      <c r="Q57" s="9">
        <f t="shared" si="4"/>
        <v>7.4420947459184479</v>
      </c>
      <c r="R57" s="9"/>
      <c r="S57" s="5"/>
      <c r="T57" s="8"/>
      <c r="U57" s="10"/>
      <c r="V57" s="8"/>
    </row>
    <row r="58" spans="1:24">
      <c r="A58" s="54">
        <v>1150</v>
      </c>
      <c r="B58" s="54" t="s">
        <v>47</v>
      </c>
      <c r="C58" s="54" t="s">
        <v>47</v>
      </c>
      <c r="D58" s="55">
        <v>95</v>
      </c>
      <c r="E58" s="55">
        <v>6</v>
      </c>
      <c r="F58" s="56">
        <v>518.4</v>
      </c>
      <c r="G58" s="57">
        <f t="shared" si="5"/>
        <v>306.38123580000001</v>
      </c>
      <c r="H58" s="55">
        <v>93.14</v>
      </c>
      <c r="I58" s="57">
        <v>12.260000000000005</v>
      </c>
      <c r="J58" s="58">
        <f t="shared" si="9"/>
        <v>12.260000000000005</v>
      </c>
      <c r="K58" s="66">
        <f t="shared" si="6"/>
        <v>14.176666666666671</v>
      </c>
      <c r="L58" s="5">
        <f t="shared" si="10"/>
        <v>7.0475172213572961</v>
      </c>
      <c r="M58" s="5">
        <f t="shared" si="7"/>
        <v>5.3584246134106728E-2</v>
      </c>
      <c r="N58" s="5">
        <f t="shared" si="8"/>
        <v>5.0858417233490272E-2</v>
      </c>
      <c r="O58" s="5">
        <f t="shared" si="11"/>
        <v>0.40000000000000568</v>
      </c>
      <c r="P58" s="5">
        <f t="shared" si="12"/>
        <v>0.37000000000000455</v>
      </c>
      <c r="Q58" s="9">
        <f t="shared" si="4"/>
        <v>7.3675130631406978</v>
      </c>
      <c r="R58" s="9"/>
      <c r="S58" s="5">
        <f>L61-L58</f>
        <v>0.14541699985850354</v>
      </c>
      <c r="T58" s="8">
        <f>L64-L61</f>
        <v>0.12693070859317057</v>
      </c>
      <c r="U58" s="10">
        <f>I61-I58</f>
        <v>1.0300000000000011</v>
      </c>
      <c r="V58" s="8">
        <f>I64-I61</f>
        <v>0.95999999999999375</v>
      </c>
      <c r="W58">
        <f>(((U58/S58)*T58)+((V58/T58)*S58))/(S58+T58)</f>
        <v>7.3394240779853819</v>
      </c>
      <c r="X58">
        <f>(W61-W58)/(L61-L58)</f>
        <v>1.1583284945609722</v>
      </c>
    </row>
    <row r="59" spans="1:24">
      <c r="A59" s="54">
        <v>1210</v>
      </c>
      <c r="B59" s="54" t="s">
        <v>47</v>
      </c>
      <c r="C59" s="54" t="s">
        <v>47</v>
      </c>
      <c r="D59" s="55">
        <v>95</v>
      </c>
      <c r="E59" s="55">
        <v>6</v>
      </c>
      <c r="F59" s="56">
        <v>518.4</v>
      </c>
      <c r="G59" s="57">
        <f t="shared" si="5"/>
        <v>307.59833970000005</v>
      </c>
      <c r="H59" s="55">
        <v>93.51</v>
      </c>
      <c r="I59" s="57">
        <v>12.63000000000001</v>
      </c>
      <c r="J59" s="58">
        <f t="shared" si="9"/>
        <v>12.63000000000001</v>
      </c>
      <c r="K59" s="66">
        <f t="shared" si="6"/>
        <v>14.646666666666675</v>
      </c>
      <c r="L59" s="5">
        <f t="shared" si="10"/>
        <v>7.0983756385907864</v>
      </c>
      <c r="M59" s="5">
        <f t="shared" si="7"/>
        <v>5.0858417233490272E-2</v>
      </c>
      <c r="N59" s="5">
        <f t="shared" si="8"/>
        <v>4.8396540861850745E-2</v>
      </c>
      <c r="O59" s="5">
        <f t="shared" si="11"/>
        <v>0.37000000000000455</v>
      </c>
      <c r="P59" s="5">
        <f t="shared" si="12"/>
        <v>0.3399999999999892</v>
      </c>
      <c r="Q59" s="9">
        <f t="shared" si="4"/>
        <v>7.147099038947089</v>
      </c>
      <c r="R59" s="9"/>
      <c r="S59" s="9"/>
      <c r="V59" s="8"/>
    </row>
    <row r="60" spans="1:24">
      <c r="A60" s="54">
        <v>1270</v>
      </c>
      <c r="B60" s="54" t="s">
        <v>47</v>
      </c>
      <c r="C60" s="54" t="s">
        <v>47</v>
      </c>
      <c r="D60" s="55">
        <v>95</v>
      </c>
      <c r="E60" s="55">
        <v>6</v>
      </c>
      <c r="F60" s="56">
        <v>518.4</v>
      </c>
      <c r="G60" s="57">
        <f t="shared" si="5"/>
        <v>308.71675949999997</v>
      </c>
      <c r="H60" s="55">
        <v>93.85</v>
      </c>
      <c r="I60" s="57">
        <v>12.969999999999999</v>
      </c>
      <c r="J60" s="58">
        <f t="shared" si="9"/>
        <v>12.969999999999999</v>
      </c>
      <c r="K60" s="66">
        <f t="shared" si="6"/>
        <v>15.086666666666666</v>
      </c>
      <c r="L60" s="5">
        <f t="shared" si="10"/>
        <v>7.1467721794526371</v>
      </c>
      <c r="M60" s="5">
        <f t="shared" si="7"/>
        <v>4.8396540861850745E-2</v>
      </c>
      <c r="N60" s="5">
        <f t="shared" si="8"/>
        <v>4.616204176316252E-2</v>
      </c>
      <c r="O60" s="5">
        <f t="shared" si="11"/>
        <v>0.3399999999999892</v>
      </c>
      <c r="P60" s="5">
        <f t="shared" si="12"/>
        <v>0.32000000000000739</v>
      </c>
      <c r="Q60" s="9">
        <f t="shared" si="4"/>
        <v>6.9775978213250704</v>
      </c>
      <c r="R60" s="9"/>
      <c r="S60" s="5"/>
      <c r="T60" s="8"/>
      <c r="U60" s="10"/>
      <c r="V60" s="8"/>
    </row>
    <row r="61" spans="1:24">
      <c r="A61" s="54">
        <v>1330</v>
      </c>
      <c r="B61" s="54" t="s">
        <v>47</v>
      </c>
      <c r="C61" s="54" t="s">
        <v>47</v>
      </c>
      <c r="D61" s="55">
        <v>95</v>
      </c>
      <c r="E61" s="55">
        <v>6</v>
      </c>
      <c r="F61" s="56">
        <v>518.4</v>
      </c>
      <c r="G61" s="57">
        <f t="shared" si="5"/>
        <v>309.76938990000002</v>
      </c>
      <c r="H61" s="55">
        <v>94.17</v>
      </c>
      <c r="I61" s="57">
        <v>13.290000000000006</v>
      </c>
      <c r="J61" s="58">
        <f t="shared" si="9"/>
        <v>13.290000000000006</v>
      </c>
      <c r="K61" s="66">
        <f t="shared" si="6"/>
        <v>15.506666666666673</v>
      </c>
      <c r="L61" s="5">
        <f t="shared" si="10"/>
        <v>7.1929342212157996</v>
      </c>
      <c r="M61" s="5">
        <f t="shared" si="7"/>
        <v>4.616204176316252E-2</v>
      </c>
      <c r="N61" s="5">
        <f t="shared" si="8"/>
        <v>4.4124804908937776E-2</v>
      </c>
      <c r="O61" s="5">
        <f t="shared" si="11"/>
        <v>0.32000000000000739</v>
      </c>
      <c r="P61" s="5">
        <f t="shared" si="12"/>
        <v>0.34000000000000341</v>
      </c>
      <c r="Q61" s="9">
        <f t="shared" si="4"/>
        <v>7.3274839957361992</v>
      </c>
      <c r="R61" s="9"/>
      <c r="S61" s="5">
        <f>L64-L61</f>
        <v>0.12693070859317057</v>
      </c>
      <c r="T61" s="8">
        <f>L67-L64</f>
        <v>0.11261887810814919</v>
      </c>
      <c r="U61" s="10">
        <f>I64-I61</f>
        <v>0.95999999999999375</v>
      </c>
      <c r="V61" s="8">
        <f>I67-I64</f>
        <v>0.84000000000000341</v>
      </c>
      <c r="W61">
        <f>(((U61/S61)*T61)+((V61/T61)*S61))/(S61+T61)</f>
        <v>7.5078647325150554</v>
      </c>
      <c r="X61">
        <f>(W64-W61)/(L64-L61)</f>
        <v>0.64224806898981046</v>
      </c>
    </row>
    <row r="62" spans="1:24">
      <c r="A62" s="54">
        <v>1390</v>
      </c>
      <c r="B62" s="54" t="s">
        <v>47</v>
      </c>
      <c r="C62" s="54" t="s">
        <v>47</v>
      </c>
      <c r="D62" s="55">
        <v>95</v>
      </c>
      <c r="E62" s="55">
        <v>6</v>
      </c>
      <c r="F62" s="56">
        <v>518.4</v>
      </c>
      <c r="G62" s="57">
        <f t="shared" si="5"/>
        <v>310.88780970000005</v>
      </c>
      <c r="H62" s="55">
        <v>94.51</v>
      </c>
      <c r="I62" s="57">
        <v>13.63000000000001</v>
      </c>
      <c r="J62" s="58">
        <f t="shared" si="9"/>
        <v>13.63000000000001</v>
      </c>
      <c r="K62" s="66">
        <f t="shared" si="6"/>
        <v>15.946666666666676</v>
      </c>
      <c r="L62" s="5">
        <f t="shared" si="10"/>
        <v>7.2370590261247374</v>
      </c>
      <c r="M62" s="5">
        <f t="shared" si="7"/>
        <v>4.4124804908937776E-2</v>
      </c>
      <c r="N62" s="5">
        <f t="shared" si="8"/>
        <v>4.225980928988271E-2</v>
      </c>
      <c r="O62" s="5">
        <f t="shared" si="11"/>
        <v>0.34000000000000341</v>
      </c>
      <c r="P62" s="5">
        <f t="shared" si="12"/>
        <v>0.30999999999998806</v>
      </c>
      <c r="Q62" s="9">
        <f t="shared" si="4"/>
        <v>7.5165034099312065</v>
      </c>
      <c r="R62" s="9"/>
      <c r="S62" s="9"/>
      <c r="V62" s="8"/>
    </row>
    <row r="63" spans="1:24">
      <c r="A63" s="54">
        <v>1450</v>
      </c>
      <c r="B63" s="54" t="s">
        <v>47</v>
      </c>
      <c r="C63" s="54" t="s">
        <v>47</v>
      </c>
      <c r="D63" s="55">
        <v>95</v>
      </c>
      <c r="E63" s="55">
        <v>6</v>
      </c>
      <c r="F63" s="56">
        <v>518.4</v>
      </c>
      <c r="G63" s="57">
        <f t="shared" si="5"/>
        <v>311.9075454</v>
      </c>
      <c r="H63" s="55">
        <v>94.82</v>
      </c>
      <c r="I63" s="57">
        <v>13.939999999999998</v>
      </c>
      <c r="J63" s="58">
        <f t="shared" si="9"/>
        <v>13.939999999999998</v>
      </c>
      <c r="K63" s="66">
        <f t="shared" si="6"/>
        <v>16.356666666666666</v>
      </c>
      <c r="L63" s="5">
        <f t="shared" si="10"/>
        <v>7.2793188354146201</v>
      </c>
      <c r="M63" s="5">
        <f t="shared" si="7"/>
        <v>4.225980928988271E-2</v>
      </c>
      <c r="N63" s="5">
        <f t="shared" si="8"/>
        <v>4.0546094394350085E-2</v>
      </c>
      <c r="O63" s="5">
        <f t="shared" si="11"/>
        <v>0.30999999999998806</v>
      </c>
      <c r="P63" s="5">
        <f t="shared" si="12"/>
        <v>0.31000000000000227</v>
      </c>
      <c r="Q63" s="9">
        <f t="shared" si="4"/>
        <v>7.4938053915239955</v>
      </c>
      <c r="R63" s="9"/>
      <c r="S63" s="5"/>
      <c r="T63" s="8"/>
      <c r="U63" s="10"/>
      <c r="V63" s="8"/>
    </row>
    <row r="64" spans="1:24">
      <c r="A64" s="54">
        <v>1510</v>
      </c>
      <c r="B64" s="54" t="s">
        <v>47</v>
      </c>
      <c r="C64" s="54" t="s">
        <v>47</v>
      </c>
      <c r="D64" s="55">
        <v>95</v>
      </c>
      <c r="E64" s="55">
        <v>6</v>
      </c>
      <c r="F64" s="56">
        <v>518.4</v>
      </c>
      <c r="G64" s="57">
        <f t="shared" si="5"/>
        <v>312.92728110000002</v>
      </c>
      <c r="H64" s="55">
        <v>95.13</v>
      </c>
      <c r="I64" s="57">
        <v>14.25</v>
      </c>
      <c r="J64" s="58">
        <f t="shared" si="9"/>
        <v>14.25</v>
      </c>
      <c r="K64" s="66">
        <f t="shared" si="6"/>
        <v>16.766666666666666</v>
      </c>
      <c r="L64" s="5">
        <f t="shared" si="10"/>
        <v>7.3198649298089702</v>
      </c>
      <c r="M64" s="5">
        <f t="shared" si="7"/>
        <v>4.0546094394350085E-2</v>
      </c>
      <c r="N64" s="5">
        <f t="shared" si="8"/>
        <v>3.896596853338341E-2</v>
      </c>
      <c r="O64" s="5">
        <f t="shared" si="11"/>
        <v>0.31000000000000227</v>
      </c>
      <c r="P64" s="5">
        <f t="shared" si="12"/>
        <v>0.31000000000000227</v>
      </c>
      <c r="Q64" s="9">
        <f t="shared" si="4"/>
        <v>7.8037203496576684</v>
      </c>
      <c r="R64" s="9"/>
      <c r="S64" s="5">
        <f>L67-L64</f>
        <v>0.11261887810814919</v>
      </c>
      <c r="T64" s="8">
        <f>L70-L67</f>
        <v>0.10120990193151336</v>
      </c>
      <c r="U64" s="10">
        <f>I67-I64</f>
        <v>0.84000000000000341</v>
      </c>
      <c r="V64" s="8">
        <f>I70-I67</f>
        <v>0.78000000000000114</v>
      </c>
      <c r="W64">
        <f>(((U64/S64)*T64)+((V64/T64)*S64))/(S64+T64)</f>
        <v>7.5893857350045275</v>
      </c>
      <c r="X64">
        <f>(W67-W64)/(L67-L64)</f>
        <v>3.6621640868274907</v>
      </c>
    </row>
    <row r="65" spans="1:24">
      <c r="A65" s="54">
        <v>1570</v>
      </c>
      <c r="B65" s="54" t="s">
        <v>47</v>
      </c>
      <c r="C65" s="54" t="s">
        <v>47</v>
      </c>
      <c r="D65" s="55">
        <v>95</v>
      </c>
      <c r="E65" s="55">
        <v>6</v>
      </c>
      <c r="F65" s="56">
        <v>518.4</v>
      </c>
      <c r="G65" s="57">
        <f t="shared" si="5"/>
        <v>313.94701680000003</v>
      </c>
      <c r="H65" s="55">
        <v>95.44</v>
      </c>
      <c r="I65" s="57">
        <v>14.560000000000002</v>
      </c>
      <c r="J65" s="58">
        <f t="shared" si="9"/>
        <v>14.560000000000002</v>
      </c>
      <c r="K65" s="66">
        <f t="shared" si="6"/>
        <v>17.176666666666669</v>
      </c>
      <c r="L65" s="5">
        <f t="shared" si="10"/>
        <v>7.3588308983423536</v>
      </c>
      <c r="M65" s="5">
        <f t="shared" si="7"/>
        <v>3.896596853338341E-2</v>
      </c>
      <c r="N65" s="5">
        <f t="shared" si="8"/>
        <v>3.7504395458454631E-2</v>
      </c>
      <c r="O65" s="5">
        <f t="shared" si="11"/>
        <v>0.31000000000000227</v>
      </c>
      <c r="P65" s="5">
        <f t="shared" si="12"/>
        <v>0.28000000000000114</v>
      </c>
      <c r="Q65" s="9">
        <f t="shared" si="4"/>
        <v>7.7060444157495311</v>
      </c>
      <c r="R65" s="9"/>
      <c r="S65" s="9"/>
      <c r="V65" s="8"/>
    </row>
    <row r="66" spans="1:24">
      <c r="A66" s="54">
        <v>1630</v>
      </c>
      <c r="B66" s="54" t="s">
        <v>47</v>
      </c>
      <c r="C66" s="54" t="s">
        <v>47</v>
      </c>
      <c r="D66" s="55">
        <v>95</v>
      </c>
      <c r="E66" s="55">
        <v>6</v>
      </c>
      <c r="F66" s="56">
        <v>518.4</v>
      </c>
      <c r="G66" s="57">
        <f t="shared" si="5"/>
        <v>314.86806840000003</v>
      </c>
      <c r="H66" s="55">
        <v>95.72</v>
      </c>
      <c r="I66" s="57">
        <v>14.840000000000003</v>
      </c>
      <c r="J66" s="58">
        <f t="shared" si="9"/>
        <v>14.840000000000003</v>
      </c>
      <c r="K66" s="66">
        <f t="shared" si="6"/>
        <v>17.556666666666672</v>
      </c>
      <c r="L66" s="5">
        <f t="shared" si="10"/>
        <v>7.3963352938008082</v>
      </c>
      <c r="M66" s="5">
        <f t="shared" si="7"/>
        <v>3.7504395458454631E-2</v>
      </c>
      <c r="N66" s="5">
        <f t="shared" si="8"/>
        <v>3.6148514116311148E-2</v>
      </c>
      <c r="O66" s="5">
        <f t="shared" si="11"/>
        <v>0.28000000000000114</v>
      </c>
      <c r="P66" s="5">
        <f t="shared" si="12"/>
        <v>0.25</v>
      </c>
      <c r="Q66" s="9">
        <f t="shared" si="4"/>
        <v>7.1857912164089699</v>
      </c>
      <c r="R66" s="9"/>
      <c r="S66" s="5"/>
      <c r="T66" s="8"/>
      <c r="U66" s="10"/>
      <c r="V66" s="8"/>
    </row>
    <row r="67" spans="1:24">
      <c r="A67" s="54">
        <v>1690</v>
      </c>
      <c r="B67" s="54" t="s">
        <v>47</v>
      </c>
      <c r="C67" s="54" t="s">
        <v>47</v>
      </c>
      <c r="D67" s="55">
        <v>95</v>
      </c>
      <c r="E67" s="55">
        <v>6</v>
      </c>
      <c r="F67" s="56">
        <v>518.4</v>
      </c>
      <c r="G67" s="57">
        <f t="shared" si="5"/>
        <v>315.69043590000001</v>
      </c>
      <c r="H67" s="55">
        <v>95.97</v>
      </c>
      <c r="I67" s="57">
        <v>15.090000000000003</v>
      </c>
      <c r="J67" s="58">
        <f t="shared" si="9"/>
        <v>15.090000000000003</v>
      </c>
      <c r="K67" s="66">
        <f t="shared" si="6"/>
        <v>17.90666666666667</v>
      </c>
      <c r="L67" s="5">
        <f t="shared" si="10"/>
        <v>7.4324838079171194</v>
      </c>
      <c r="M67" s="5">
        <f t="shared" si="7"/>
        <v>3.6148514116311148E-2</v>
      </c>
      <c r="N67" s="5">
        <f t="shared" si="8"/>
        <v>3.4887259000440096E-2</v>
      </c>
      <c r="O67" s="5">
        <f t="shared" si="11"/>
        <v>0.25</v>
      </c>
      <c r="P67" s="5">
        <f t="shared" si="12"/>
        <v>0.26999999999999602</v>
      </c>
      <c r="Q67" s="9">
        <f t="shared" si="4"/>
        <v>7.3348732662693008</v>
      </c>
      <c r="R67" s="9"/>
      <c r="S67" s="5">
        <f>L70-L67</f>
        <v>0.10120990193151336</v>
      </c>
      <c r="T67" s="8">
        <f>L73-L70</f>
        <v>9.1901362283820731E-2</v>
      </c>
      <c r="U67" s="10">
        <f>I70-I67</f>
        <v>0.78000000000000114</v>
      </c>
      <c r="V67" s="8">
        <f>I73-I70</f>
        <v>0.76000000000000512</v>
      </c>
      <c r="W67">
        <f>(((U67/S67)*T67)+((V67/T67)*S67))/(S67+T67)</f>
        <v>8.0018145459109942</v>
      </c>
      <c r="X67">
        <f>(W70-W67)/(L70-L67)</f>
        <v>4.7309474440159631</v>
      </c>
    </row>
    <row r="68" spans="1:24">
      <c r="A68" s="54">
        <v>1750</v>
      </c>
      <c r="B68" s="54" t="s">
        <v>47</v>
      </c>
      <c r="C68" s="54" t="s">
        <v>47</v>
      </c>
      <c r="D68" s="55">
        <v>95</v>
      </c>
      <c r="E68" s="55">
        <v>6</v>
      </c>
      <c r="F68" s="56">
        <v>518.4</v>
      </c>
      <c r="G68" s="57">
        <f t="shared" si="5"/>
        <v>316.57859279999997</v>
      </c>
      <c r="H68" s="55">
        <v>96.24</v>
      </c>
      <c r="I68" s="57">
        <v>15.36</v>
      </c>
      <c r="J68" s="58">
        <f t="shared" si="9"/>
        <v>15.36</v>
      </c>
      <c r="K68" s="66">
        <f t="shared" si="6"/>
        <v>18.276666666666667</v>
      </c>
      <c r="L68" s="5">
        <f t="shared" si="10"/>
        <v>7.4673710669175595</v>
      </c>
      <c r="M68" s="5">
        <f t="shared" si="7"/>
        <v>3.4887259000440096E-2</v>
      </c>
      <c r="N68" s="5">
        <f t="shared" si="8"/>
        <v>3.3711057342311612E-2</v>
      </c>
      <c r="O68" s="5">
        <f t="shared" si="11"/>
        <v>0.26999999999999602</v>
      </c>
      <c r="P68" s="5">
        <f t="shared" si="12"/>
        <v>0.25</v>
      </c>
      <c r="Q68" s="9">
        <f t="shared" si="4"/>
        <v>7.5748184461331629</v>
      </c>
      <c r="R68" s="9"/>
      <c r="S68" s="9"/>
      <c r="V68" s="8"/>
    </row>
    <row r="69" spans="1:24">
      <c r="A69" s="54">
        <v>1810</v>
      </c>
      <c r="B69" s="54" t="s">
        <v>47</v>
      </c>
      <c r="C69" s="54" t="s">
        <v>47</v>
      </c>
      <c r="D69" s="55">
        <v>95</v>
      </c>
      <c r="E69" s="55">
        <v>6</v>
      </c>
      <c r="F69" s="56">
        <v>518.4</v>
      </c>
      <c r="G69" s="57">
        <f t="shared" si="5"/>
        <v>317.40096030000001</v>
      </c>
      <c r="H69" s="55">
        <v>96.49</v>
      </c>
      <c r="I69" s="57">
        <v>15.61</v>
      </c>
      <c r="J69" s="58">
        <f t="shared" ref="J69:J100" si="13">I69</f>
        <v>15.61</v>
      </c>
      <c r="K69" s="66">
        <f t="shared" si="6"/>
        <v>18.626666666666665</v>
      </c>
      <c r="L69" s="5">
        <f t="shared" ref="L69:L100" si="14">LN(A69)</f>
        <v>7.5010821242598711</v>
      </c>
      <c r="M69" s="5">
        <f t="shared" si="7"/>
        <v>3.3711057342311612E-2</v>
      </c>
      <c r="N69" s="5">
        <f t="shared" si="8"/>
        <v>3.2611585588761649E-2</v>
      </c>
      <c r="O69" s="5">
        <f t="shared" ref="O69:O100" si="15">I69-I68</f>
        <v>0.25</v>
      </c>
      <c r="P69" s="5">
        <f t="shared" ref="P69:P100" si="16">I70-I69</f>
        <v>0.26000000000000512</v>
      </c>
      <c r="Q69" s="9">
        <f t="shared" si="4"/>
        <v>7.6989096334789249</v>
      </c>
      <c r="R69" s="9"/>
      <c r="S69" s="5"/>
      <c r="T69" s="8"/>
      <c r="U69" s="10"/>
      <c r="V69" s="8"/>
    </row>
    <row r="70" spans="1:24">
      <c r="A70" s="54">
        <v>1870</v>
      </c>
      <c r="B70" s="54" t="s">
        <v>47</v>
      </c>
      <c r="C70" s="54" t="s">
        <v>47</v>
      </c>
      <c r="D70" s="55">
        <v>95</v>
      </c>
      <c r="E70" s="55">
        <v>6</v>
      </c>
      <c r="F70" s="56">
        <v>518.4</v>
      </c>
      <c r="G70" s="57">
        <f t="shared" ref="G70:G133" si="17">H70*3.28947</f>
        <v>318.25622250000004</v>
      </c>
      <c r="H70" s="55">
        <v>96.75</v>
      </c>
      <c r="I70" s="57">
        <v>15.870000000000005</v>
      </c>
      <c r="J70" s="58">
        <f t="shared" si="13"/>
        <v>15.870000000000005</v>
      </c>
      <c r="K70" s="66">
        <f t="shared" ref="K70:K111" si="18">I70+(0.1*A70/60)</f>
        <v>18.986666666666672</v>
      </c>
      <c r="L70" s="5">
        <f t="shared" si="14"/>
        <v>7.5336937098486327</v>
      </c>
      <c r="M70" s="5">
        <f t="shared" ref="M70:M115" si="19">L70-L69</f>
        <v>3.2611585588761649E-2</v>
      </c>
      <c r="N70" s="5">
        <f t="shared" ref="N70:N115" si="20">L71-L70</f>
        <v>3.1581572050298767E-2</v>
      </c>
      <c r="O70" s="5">
        <f t="shared" si="15"/>
        <v>0.26000000000000512</v>
      </c>
      <c r="P70" s="5">
        <f t="shared" si="16"/>
        <v>0.26999999999999602</v>
      </c>
      <c r="Q70" s="9">
        <f t="shared" ref="Q70:Q133" si="21">(((O70/M70)*N70)+((P70/N70)*M70))/(M70+N70)</f>
        <v>8.2655845243723594</v>
      </c>
      <c r="R70" s="9"/>
      <c r="S70" s="5">
        <f>L73-L70</f>
        <v>9.1901362283820731E-2</v>
      </c>
      <c r="T70" s="8">
        <f>L76-L73</f>
        <v>8.4161792321711282E-2</v>
      </c>
      <c r="U70" s="10">
        <f>I73-I70</f>
        <v>0.76000000000000512</v>
      </c>
      <c r="V70" s="8">
        <f>I76-I73</f>
        <v>0.72999999999998977</v>
      </c>
      <c r="W70">
        <f>(((U70/S70)*T70)+((V70/T70)*S70))/(S70+T70)</f>
        <v>8.4806332727629936</v>
      </c>
      <c r="X70">
        <f>(W73-W70)/(L73-L70)</f>
        <v>-4.7020821190537285</v>
      </c>
    </row>
    <row r="71" spans="1:24">
      <c r="A71" s="54">
        <v>1930</v>
      </c>
      <c r="B71" s="54" t="s">
        <v>47</v>
      </c>
      <c r="C71" s="54" t="s">
        <v>47</v>
      </c>
      <c r="D71" s="55">
        <v>95</v>
      </c>
      <c r="E71" s="55">
        <v>6</v>
      </c>
      <c r="F71" s="56">
        <v>518.4</v>
      </c>
      <c r="G71" s="57">
        <f t="shared" si="17"/>
        <v>319.14437939999999</v>
      </c>
      <c r="H71" s="55">
        <v>97.02</v>
      </c>
      <c r="I71" s="57">
        <v>16.14</v>
      </c>
      <c r="J71" s="58">
        <f t="shared" si="13"/>
        <v>16.14</v>
      </c>
      <c r="K71" s="66">
        <f t="shared" si="18"/>
        <v>19.356666666666669</v>
      </c>
      <c r="L71" s="5">
        <f t="shared" si="14"/>
        <v>7.5652752818989315</v>
      </c>
      <c r="M71" s="5">
        <f t="shared" si="19"/>
        <v>3.1581572050298767E-2</v>
      </c>
      <c r="N71" s="5">
        <f t="shared" si="20"/>
        <v>3.0614635819606661E-2</v>
      </c>
      <c r="O71" s="5">
        <f t="shared" si="15"/>
        <v>0.26999999999999602</v>
      </c>
      <c r="P71" s="5">
        <f t="shared" si="16"/>
        <v>0.23000000000000398</v>
      </c>
      <c r="Q71" s="9">
        <f t="shared" si="21"/>
        <v>8.0229606633483286</v>
      </c>
      <c r="R71" s="9"/>
      <c r="S71" s="9"/>
      <c r="V71" s="8"/>
    </row>
    <row r="72" spans="1:24">
      <c r="A72" s="54">
        <v>1990</v>
      </c>
      <c r="B72" s="54" t="s">
        <v>47</v>
      </c>
      <c r="C72" s="54" t="s">
        <v>47</v>
      </c>
      <c r="D72" s="55">
        <v>95</v>
      </c>
      <c r="E72" s="55">
        <v>6</v>
      </c>
      <c r="F72" s="56">
        <v>518.4</v>
      </c>
      <c r="G72" s="57">
        <f t="shared" si="17"/>
        <v>319.9009575</v>
      </c>
      <c r="H72" s="55">
        <v>97.25</v>
      </c>
      <c r="I72" s="57">
        <v>16.370000000000005</v>
      </c>
      <c r="J72" s="58">
        <f t="shared" si="13"/>
        <v>16.370000000000005</v>
      </c>
      <c r="K72" s="66">
        <f t="shared" si="18"/>
        <v>19.686666666666671</v>
      </c>
      <c r="L72" s="5">
        <f t="shared" si="14"/>
        <v>7.5958899177185382</v>
      </c>
      <c r="M72" s="5">
        <f t="shared" si="19"/>
        <v>3.0614635819606661E-2</v>
      </c>
      <c r="N72" s="5">
        <f t="shared" si="20"/>
        <v>2.9705154413915302E-2</v>
      </c>
      <c r="O72" s="5">
        <f t="shared" si="15"/>
        <v>0.23000000000000398</v>
      </c>
      <c r="P72" s="5">
        <f t="shared" si="16"/>
        <v>0.26000000000000512</v>
      </c>
      <c r="Q72" s="9">
        <f t="shared" si="21"/>
        <v>8.1420658685168679</v>
      </c>
      <c r="R72" s="9"/>
      <c r="S72" s="5"/>
      <c r="T72" s="8"/>
      <c r="U72" s="10"/>
      <c r="V72" s="8"/>
    </row>
    <row r="73" spans="1:24">
      <c r="A73" s="54">
        <v>2050</v>
      </c>
      <c r="B73" s="54" t="s">
        <v>47</v>
      </c>
      <c r="C73" s="54" t="s">
        <v>47</v>
      </c>
      <c r="D73" s="55">
        <v>95</v>
      </c>
      <c r="E73" s="55">
        <v>6</v>
      </c>
      <c r="F73" s="56">
        <v>518.4</v>
      </c>
      <c r="G73" s="57">
        <f t="shared" si="17"/>
        <v>320.75621970000003</v>
      </c>
      <c r="H73" s="55">
        <v>97.51</v>
      </c>
      <c r="I73" s="57">
        <v>16.63000000000001</v>
      </c>
      <c r="J73" s="58">
        <f t="shared" si="13"/>
        <v>16.63000000000001</v>
      </c>
      <c r="K73" s="66">
        <f t="shared" si="18"/>
        <v>20.046666666666678</v>
      </c>
      <c r="L73" s="5">
        <f t="shared" si="14"/>
        <v>7.6255950721324535</v>
      </c>
      <c r="M73" s="5">
        <f t="shared" si="19"/>
        <v>2.9705154413915302E-2</v>
      </c>
      <c r="N73" s="5">
        <f t="shared" si="20"/>
        <v>2.8848154337659082E-2</v>
      </c>
      <c r="O73" s="5">
        <f t="shared" si="15"/>
        <v>0.26000000000000512</v>
      </c>
      <c r="P73" s="5">
        <f t="shared" si="16"/>
        <v>0.25</v>
      </c>
      <c r="Q73" s="9">
        <f t="shared" si="21"/>
        <v>8.7087437763427911</v>
      </c>
      <c r="R73" s="9"/>
      <c r="S73" s="5">
        <f>L76-L73</f>
        <v>8.4161792321711282E-2</v>
      </c>
      <c r="T73" s="8">
        <f>L79-L76</f>
        <v>7.7625162030535932E-2</v>
      </c>
      <c r="U73" s="10">
        <f>I76-I73</f>
        <v>0.72999999999998977</v>
      </c>
      <c r="V73" s="8">
        <f>I79-I76</f>
        <v>0.57999999999999829</v>
      </c>
      <c r="W73">
        <f>(((U73/S73)*T73)+((V73/T73)*S73))/(S73+T73)</f>
        <v>8.0485055204515614</v>
      </c>
      <c r="X73">
        <f>(W76-W73)/(L76-L73)</f>
        <v>6.9911509196693835</v>
      </c>
    </row>
    <row r="74" spans="1:24">
      <c r="A74" s="54">
        <v>2110</v>
      </c>
      <c r="B74" s="54" t="s">
        <v>47</v>
      </c>
      <c r="C74" s="54" t="s">
        <v>47</v>
      </c>
      <c r="D74" s="55">
        <v>95</v>
      </c>
      <c r="E74" s="55">
        <v>6</v>
      </c>
      <c r="F74" s="56">
        <v>518.4</v>
      </c>
      <c r="G74" s="57">
        <f t="shared" si="17"/>
        <v>321.57858720000002</v>
      </c>
      <c r="H74" s="55">
        <v>97.76</v>
      </c>
      <c r="I74" s="57">
        <v>16.88000000000001</v>
      </c>
      <c r="J74" s="58">
        <f t="shared" si="13"/>
        <v>16.88000000000001</v>
      </c>
      <c r="K74" s="66">
        <f t="shared" si="18"/>
        <v>20.396666666666675</v>
      </c>
      <c r="L74" s="5">
        <f t="shared" si="14"/>
        <v>7.6544432264701125</v>
      </c>
      <c r="M74" s="5">
        <f t="shared" si="19"/>
        <v>2.8848154337659082E-2</v>
      </c>
      <c r="N74" s="5">
        <f t="shared" si="20"/>
        <v>2.8039220064393078E-2</v>
      </c>
      <c r="O74" s="5">
        <f t="shared" si="15"/>
        <v>0.25</v>
      </c>
      <c r="P74" s="5">
        <f t="shared" si="16"/>
        <v>0.20999999999999375</v>
      </c>
      <c r="Q74" s="9">
        <f t="shared" si="21"/>
        <v>8.0694222236086883</v>
      </c>
      <c r="R74" s="9"/>
      <c r="S74" s="9"/>
      <c r="V74" s="8"/>
    </row>
    <row r="75" spans="1:24">
      <c r="A75" s="54">
        <v>2170</v>
      </c>
      <c r="B75" s="54" t="s">
        <v>47</v>
      </c>
      <c r="C75" s="54" t="s">
        <v>47</v>
      </c>
      <c r="D75" s="55">
        <v>95</v>
      </c>
      <c r="E75" s="55">
        <v>6</v>
      </c>
      <c r="F75" s="56">
        <v>518.4</v>
      </c>
      <c r="G75" s="57">
        <f t="shared" si="17"/>
        <v>322.2693759</v>
      </c>
      <c r="H75" s="55">
        <v>97.97</v>
      </c>
      <c r="I75" s="57">
        <v>17.090000000000003</v>
      </c>
      <c r="J75" s="58">
        <f t="shared" si="13"/>
        <v>17.090000000000003</v>
      </c>
      <c r="K75" s="66">
        <f t="shared" si="18"/>
        <v>20.706666666666671</v>
      </c>
      <c r="L75" s="5">
        <f t="shared" si="14"/>
        <v>7.6824824465345056</v>
      </c>
      <c r="M75" s="5">
        <f t="shared" si="19"/>
        <v>2.8039220064393078E-2</v>
      </c>
      <c r="N75" s="5">
        <f t="shared" si="20"/>
        <v>2.7274417919659122E-2</v>
      </c>
      <c r="O75" s="5">
        <f t="shared" si="15"/>
        <v>0.20999999999999375</v>
      </c>
      <c r="P75" s="5">
        <f t="shared" si="16"/>
        <v>0.26999999999999602</v>
      </c>
      <c r="Q75" s="9">
        <f t="shared" si="21"/>
        <v>8.7111080859859058</v>
      </c>
      <c r="R75" s="9"/>
      <c r="S75" s="5"/>
      <c r="T75" s="8"/>
      <c r="U75" s="10"/>
      <c r="V75" s="8"/>
    </row>
    <row r="76" spans="1:24">
      <c r="A76" s="54">
        <v>2230</v>
      </c>
      <c r="B76" s="54" t="s">
        <v>47</v>
      </c>
      <c r="C76" s="54" t="s">
        <v>47</v>
      </c>
      <c r="D76" s="55">
        <v>95</v>
      </c>
      <c r="E76" s="55">
        <v>6</v>
      </c>
      <c r="F76" s="56">
        <v>518.4</v>
      </c>
      <c r="G76" s="57">
        <f t="shared" si="17"/>
        <v>323.15753280000001</v>
      </c>
      <c r="H76" s="55">
        <v>98.24</v>
      </c>
      <c r="I76" s="57">
        <v>17.36</v>
      </c>
      <c r="J76" s="58">
        <f t="shared" si="13"/>
        <v>17.36</v>
      </c>
      <c r="K76" s="66">
        <f t="shared" si="18"/>
        <v>21.076666666666668</v>
      </c>
      <c r="L76" s="5">
        <f t="shared" si="14"/>
        <v>7.7097568644541647</v>
      </c>
      <c r="M76" s="5">
        <f t="shared" si="19"/>
        <v>2.7274417919659122E-2</v>
      </c>
      <c r="N76" s="5">
        <f t="shared" si="20"/>
        <v>2.6550232094120219E-2</v>
      </c>
      <c r="O76" s="5">
        <f t="shared" si="15"/>
        <v>0.26999999999999602</v>
      </c>
      <c r="P76" s="5">
        <f t="shared" si="16"/>
        <v>0.19000000000001194</v>
      </c>
      <c r="Q76" s="9">
        <f t="shared" si="21"/>
        <v>8.5093624714349279</v>
      </c>
      <c r="R76" s="9"/>
      <c r="S76" s="5">
        <f>L79-L76</f>
        <v>7.7625162030535932E-2</v>
      </c>
      <c r="T76" s="8">
        <f>L82-L79</f>
        <v>7.2031128208882578E-2</v>
      </c>
      <c r="U76" s="10">
        <f>I79-I76</f>
        <v>0.57999999999999829</v>
      </c>
      <c r="V76" s="8">
        <f>I82-I79</f>
        <v>0.70000000000000284</v>
      </c>
      <c r="W76">
        <f>(((U76/S76)*T76)+((V76/T76)*S76))/(S76+T76)</f>
        <v>8.6368933122425169</v>
      </c>
      <c r="X76">
        <f>(W79-W76)/(L79-L76)</f>
        <v>14.627058359204403</v>
      </c>
    </row>
    <row r="77" spans="1:24">
      <c r="A77" s="54">
        <v>2290</v>
      </c>
      <c r="B77" s="54" t="s">
        <v>47</v>
      </c>
      <c r="C77" s="54" t="s">
        <v>47</v>
      </c>
      <c r="D77" s="55">
        <v>95</v>
      </c>
      <c r="E77" s="55">
        <v>6</v>
      </c>
      <c r="F77" s="56">
        <v>518.4</v>
      </c>
      <c r="G77" s="57">
        <f t="shared" si="17"/>
        <v>323.78253210000003</v>
      </c>
      <c r="H77" s="55">
        <v>98.43</v>
      </c>
      <c r="I77" s="57">
        <v>17.550000000000011</v>
      </c>
      <c r="J77" s="58">
        <f t="shared" si="13"/>
        <v>17.550000000000011</v>
      </c>
      <c r="K77" s="66">
        <f t="shared" si="18"/>
        <v>21.366666666666678</v>
      </c>
      <c r="L77" s="5">
        <f t="shared" si="14"/>
        <v>7.736307096548285</v>
      </c>
      <c r="M77" s="5">
        <f t="shared" si="19"/>
        <v>2.6550232094120219E-2</v>
      </c>
      <c r="N77" s="5">
        <f t="shared" si="20"/>
        <v>2.5863510589919869E-2</v>
      </c>
      <c r="O77" s="5">
        <f t="shared" si="15"/>
        <v>0.19000000000001194</v>
      </c>
      <c r="P77" s="5">
        <f t="shared" si="16"/>
        <v>0.17999999999999261</v>
      </c>
      <c r="Q77" s="9">
        <f t="shared" si="21"/>
        <v>7.0566410276724785</v>
      </c>
      <c r="R77" s="9"/>
      <c r="S77" s="9"/>
      <c r="V77" s="8"/>
    </row>
    <row r="78" spans="1:24">
      <c r="A78" s="54">
        <v>2350</v>
      </c>
      <c r="B78" s="54" t="s">
        <v>47</v>
      </c>
      <c r="C78" s="54" t="s">
        <v>47</v>
      </c>
      <c r="D78" s="55">
        <v>95</v>
      </c>
      <c r="E78" s="55">
        <v>6</v>
      </c>
      <c r="F78" s="56">
        <v>518.4</v>
      </c>
      <c r="G78" s="57">
        <f t="shared" si="17"/>
        <v>324.3746367</v>
      </c>
      <c r="H78" s="55">
        <v>98.61</v>
      </c>
      <c r="I78" s="57">
        <v>17.730000000000004</v>
      </c>
      <c r="J78" s="58">
        <f t="shared" si="13"/>
        <v>17.730000000000004</v>
      </c>
      <c r="K78" s="66">
        <f t="shared" si="18"/>
        <v>21.646666666666672</v>
      </c>
      <c r="L78" s="5">
        <f t="shared" si="14"/>
        <v>7.7621706071382048</v>
      </c>
      <c r="M78" s="5">
        <f t="shared" si="19"/>
        <v>2.5863510589919869E-2</v>
      </c>
      <c r="N78" s="5">
        <f t="shared" si="20"/>
        <v>2.5211419346495845E-2</v>
      </c>
      <c r="O78" s="5">
        <f t="shared" si="15"/>
        <v>0.17999999999999261</v>
      </c>
      <c r="P78" s="5">
        <f t="shared" si="16"/>
        <v>0.20999999999999375</v>
      </c>
      <c r="Q78" s="9">
        <f t="shared" si="21"/>
        <v>7.6533307195588272</v>
      </c>
      <c r="R78" s="9"/>
      <c r="S78" s="5"/>
      <c r="T78" s="8"/>
      <c r="U78" s="10"/>
      <c r="V78" s="8"/>
    </row>
    <row r="79" spans="1:24">
      <c r="A79" s="54">
        <v>2410</v>
      </c>
      <c r="B79" s="54" t="s">
        <v>47</v>
      </c>
      <c r="C79" s="54" t="s">
        <v>47</v>
      </c>
      <c r="D79" s="55">
        <v>95</v>
      </c>
      <c r="E79" s="55">
        <v>6</v>
      </c>
      <c r="F79" s="56">
        <v>518.4</v>
      </c>
      <c r="G79" s="57">
        <f t="shared" si="17"/>
        <v>325.06542539999998</v>
      </c>
      <c r="H79" s="55">
        <v>98.82</v>
      </c>
      <c r="I79" s="57">
        <v>17.939999999999998</v>
      </c>
      <c r="J79" s="58">
        <f t="shared" si="13"/>
        <v>17.939999999999998</v>
      </c>
      <c r="K79" s="66">
        <f t="shared" si="18"/>
        <v>21.956666666666663</v>
      </c>
      <c r="L79" s="5">
        <f t="shared" si="14"/>
        <v>7.7873820264847007</v>
      </c>
      <c r="M79" s="5">
        <f t="shared" si="19"/>
        <v>2.5211419346495845E-2</v>
      </c>
      <c r="N79" s="5">
        <f t="shared" si="20"/>
        <v>2.4591403137321777E-2</v>
      </c>
      <c r="O79" s="5">
        <f t="shared" si="15"/>
        <v>0.20999999999999375</v>
      </c>
      <c r="P79" s="5">
        <f t="shared" si="16"/>
        <v>0.19000000000001194</v>
      </c>
      <c r="Q79" s="9">
        <f t="shared" si="21"/>
        <v>8.0241628036708654</v>
      </c>
      <c r="R79" s="9"/>
      <c r="S79" s="5">
        <f>L82-L79</f>
        <v>7.2031128208882578E-2</v>
      </c>
      <c r="T79" s="8">
        <f>L85-L82</f>
        <v>6.7189444487801175E-2</v>
      </c>
      <c r="U79" s="10">
        <f>I82-I79</f>
        <v>0.70000000000000284</v>
      </c>
      <c r="V79" s="8">
        <f>I85-I82</f>
        <v>0.6600000000000108</v>
      </c>
      <c r="W79">
        <f>(((U79/S79)*T79)+((V79/T79)*S79))/(S79+T79)</f>
        <v>9.7723210874058637</v>
      </c>
      <c r="X79">
        <f>(W82-W79)/(L82-L79)</f>
        <v>4.2967498425501276</v>
      </c>
    </row>
    <row r="80" spans="1:24">
      <c r="A80" s="54">
        <v>2470</v>
      </c>
      <c r="B80" s="54" t="s">
        <v>47</v>
      </c>
      <c r="C80" s="54" t="s">
        <v>47</v>
      </c>
      <c r="D80" s="55">
        <v>95</v>
      </c>
      <c r="E80" s="55">
        <v>6</v>
      </c>
      <c r="F80" s="56">
        <v>518.4</v>
      </c>
      <c r="G80" s="57">
        <f t="shared" si="17"/>
        <v>325.69042470000005</v>
      </c>
      <c r="H80" s="55">
        <v>99.01</v>
      </c>
      <c r="I80" s="57">
        <v>18.13000000000001</v>
      </c>
      <c r="J80" s="58">
        <f t="shared" si="13"/>
        <v>18.13000000000001</v>
      </c>
      <c r="K80" s="66">
        <f t="shared" si="18"/>
        <v>22.246666666666677</v>
      </c>
      <c r="L80" s="5">
        <f t="shared" si="14"/>
        <v>7.8119734296220225</v>
      </c>
      <c r="M80" s="5">
        <f t="shared" si="19"/>
        <v>2.4591403137321777E-2</v>
      </c>
      <c r="N80" s="5">
        <f t="shared" si="20"/>
        <v>2.4001152099543788E-2</v>
      </c>
      <c r="O80" s="5">
        <f t="shared" si="15"/>
        <v>0.19000000000001194</v>
      </c>
      <c r="P80" s="5">
        <f t="shared" si="16"/>
        <v>0.21999999999999886</v>
      </c>
      <c r="Q80" s="9">
        <f t="shared" si="21"/>
        <v>8.4549974701145523</v>
      </c>
      <c r="R80" s="9"/>
      <c r="S80" s="9"/>
      <c r="V80" s="8"/>
    </row>
    <row r="81" spans="1:38">
      <c r="A81" s="54">
        <v>2530</v>
      </c>
      <c r="B81" s="54" t="s">
        <v>47</v>
      </c>
      <c r="C81" s="54" t="s">
        <v>47</v>
      </c>
      <c r="D81" s="55">
        <v>95</v>
      </c>
      <c r="E81" s="55">
        <v>6</v>
      </c>
      <c r="F81" s="56">
        <v>518.4</v>
      </c>
      <c r="G81" s="57">
        <f t="shared" si="17"/>
        <v>326.41410810000002</v>
      </c>
      <c r="H81" s="55">
        <v>99.23</v>
      </c>
      <c r="I81" s="57">
        <v>18.350000000000009</v>
      </c>
      <c r="J81" s="58">
        <f t="shared" si="13"/>
        <v>18.350000000000009</v>
      </c>
      <c r="K81" s="66">
        <f t="shared" si="18"/>
        <v>22.566666666666677</v>
      </c>
      <c r="L81" s="5">
        <f t="shared" si="14"/>
        <v>7.8359745817215662</v>
      </c>
      <c r="M81" s="5">
        <f t="shared" si="19"/>
        <v>2.4001152099543788E-2</v>
      </c>
      <c r="N81" s="5">
        <f t="shared" si="20"/>
        <v>2.3438572972017013E-2</v>
      </c>
      <c r="O81" s="5">
        <f t="shared" si="15"/>
        <v>0.21999999999999886</v>
      </c>
      <c r="P81" s="5">
        <f t="shared" si="16"/>
        <v>0.28999999999999204</v>
      </c>
      <c r="Q81" s="9">
        <f t="shared" si="21"/>
        <v>10.78850966880346</v>
      </c>
      <c r="R81" s="9"/>
      <c r="S81" s="5"/>
      <c r="T81" s="8"/>
      <c r="U81" s="10"/>
      <c r="V81" s="8"/>
    </row>
    <row r="82" spans="1:38">
      <c r="A82" s="54">
        <v>2590</v>
      </c>
      <c r="B82" s="54" t="s">
        <v>47</v>
      </c>
      <c r="C82" s="54" t="s">
        <v>47</v>
      </c>
      <c r="D82" s="55">
        <v>95</v>
      </c>
      <c r="E82" s="55">
        <v>6</v>
      </c>
      <c r="F82" s="56">
        <v>518.4</v>
      </c>
      <c r="G82" s="57">
        <f t="shared" si="17"/>
        <v>327.36805440000001</v>
      </c>
      <c r="H82" s="55">
        <v>99.52</v>
      </c>
      <c r="I82" s="57">
        <v>18.64</v>
      </c>
      <c r="J82" s="58">
        <f t="shared" si="13"/>
        <v>18.64</v>
      </c>
      <c r="K82" s="66">
        <f t="shared" si="18"/>
        <v>22.956666666666667</v>
      </c>
      <c r="L82" s="5">
        <f t="shared" si="14"/>
        <v>7.8594131546935833</v>
      </c>
      <c r="M82" s="5">
        <f t="shared" si="19"/>
        <v>2.3438572972017013E-2</v>
      </c>
      <c r="N82" s="5">
        <f t="shared" si="20"/>
        <v>2.2901764286684667E-2</v>
      </c>
      <c r="O82" s="5">
        <f t="shared" si="15"/>
        <v>0.28999999999999204</v>
      </c>
      <c r="P82" s="5">
        <f t="shared" si="16"/>
        <v>0.23000000000000398</v>
      </c>
      <c r="Q82" s="9">
        <f t="shared" si="21"/>
        <v>11.194335969109087</v>
      </c>
      <c r="R82" s="9"/>
      <c r="S82" s="5">
        <f>L85-L82</f>
        <v>6.7189444487801175E-2</v>
      </c>
      <c r="T82" s="8">
        <f>L88-L85</f>
        <v>6.2957850152480788E-2</v>
      </c>
      <c r="U82" s="10">
        <f>I85-I82</f>
        <v>0.6600000000000108</v>
      </c>
      <c r="V82" s="8">
        <f>I88-I85</f>
        <v>0.64999999999999147</v>
      </c>
      <c r="W82">
        <f>(((U82/S82)*T82)+((V82/T82)*S82))/(S82+T82)</f>
        <v>10.081820826196088</v>
      </c>
      <c r="X82">
        <f>(W85-W82)/(L85-L82)</f>
        <v>-17.299819685020172</v>
      </c>
    </row>
    <row r="83" spans="1:38">
      <c r="A83" s="54">
        <v>2650</v>
      </c>
      <c r="B83" s="54" t="s">
        <v>47</v>
      </c>
      <c r="C83" s="54" t="s">
        <v>47</v>
      </c>
      <c r="D83" s="55">
        <v>95</v>
      </c>
      <c r="E83" s="55">
        <v>6</v>
      </c>
      <c r="F83" s="56">
        <v>518.4</v>
      </c>
      <c r="G83" s="57">
        <f t="shared" si="17"/>
        <v>328.12463250000002</v>
      </c>
      <c r="H83" s="55">
        <v>99.75</v>
      </c>
      <c r="I83" s="57">
        <v>18.870000000000005</v>
      </c>
      <c r="J83" s="58">
        <f t="shared" si="13"/>
        <v>18.870000000000005</v>
      </c>
      <c r="K83" s="66">
        <f t="shared" si="18"/>
        <v>23.286666666666672</v>
      </c>
      <c r="L83" s="5">
        <f t="shared" si="14"/>
        <v>7.8823149189802679</v>
      </c>
      <c r="M83" s="5">
        <f t="shared" si="19"/>
        <v>2.2901764286684667E-2</v>
      </c>
      <c r="N83" s="5">
        <f t="shared" si="20"/>
        <v>2.2388994893479008E-2</v>
      </c>
      <c r="O83" s="5">
        <f t="shared" si="15"/>
        <v>0.23000000000000398</v>
      </c>
      <c r="P83" s="5">
        <f t="shared" si="16"/>
        <v>0.20999999999999375</v>
      </c>
      <c r="Q83" s="9">
        <f t="shared" si="21"/>
        <v>9.7074965202828203</v>
      </c>
      <c r="R83" s="9"/>
      <c r="S83" s="9"/>
      <c r="V83" s="8"/>
    </row>
    <row r="84" spans="1:38">
      <c r="A84" s="54">
        <v>2710</v>
      </c>
      <c r="B84" s="54" t="s">
        <v>47</v>
      </c>
      <c r="C84" s="54" t="s">
        <v>47</v>
      </c>
      <c r="D84" s="55">
        <v>95</v>
      </c>
      <c r="E84" s="55">
        <v>6</v>
      </c>
      <c r="F84" s="56">
        <v>518.4</v>
      </c>
      <c r="G84" s="57">
        <f t="shared" si="17"/>
        <v>328.8154212</v>
      </c>
      <c r="H84" s="55">
        <v>99.96</v>
      </c>
      <c r="I84" s="57">
        <v>19.079999999999998</v>
      </c>
      <c r="J84" s="58">
        <f t="shared" si="13"/>
        <v>19.079999999999998</v>
      </c>
      <c r="K84" s="66">
        <f t="shared" si="18"/>
        <v>23.596666666666664</v>
      </c>
      <c r="L84" s="5">
        <f t="shared" si="14"/>
        <v>7.9047039138737469</v>
      </c>
      <c r="M84" s="5">
        <f t="shared" si="19"/>
        <v>2.2388994893479008E-2</v>
      </c>
      <c r="N84" s="5">
        <f t="shared" si="20"/>
        <v>2.18986853076375E-2</v>
      </c>
      <c r="O84" s="5">
        <f t="shared" si="15"/>
        <v>0.20999999999999375</v>
      </c>
      <c r="P84" s="5">
        <f t="shared" si="16"/>
        <v>0.22000000000001307</v>
      </c>
      <c r="Q84" s="9">
        <f t="shared" si="21"/>
        <v>9.7166269798390346</v>
      </c>
      <c r="R84" s="9"/>
      <c r="S84" s="5"/>
      <c r="T84" s="8"/>
      <c r="U84" s="10"/>
      <c r="V84" s="8"/>
    </row>
    <row r="85" spans="1:38">
      <c r="A85" s="54">
        <v>2770</v>
      </c>
      <c r="B85" s="54" t="s">
        <v>47</v>
      </c>
      <c r="C85" s="54" t="s">
        <v>47</v>
      </c>
      <c r="D85" s="55">
        <v>95</v>
      </c>
      <c r="E85" s="55">
        <v>6</v>
      </c>
      <c r="F85" s="56">
        <v>518.4</v>
      </c>
      <c r="G85" s="57">
        <f t="shared" si="17"/>
        <v>329.53910460000003</v>
      </c>
      <c r="H85" s="55">
        <v>100.18</v>
      </c>
      <c r="I85" s="57">
        <v>19.300000000000011</v>
      </c>
      <c r="J85" s="58">
        <f t="shared" si="13"/>
        <v>19.300000000000011</v>
      </c>
      <c r="K85" s="66">
        <f t="shared" si="18"/>
        <v>23.916666666666679</v>
      </c>
      <c r="L85" s="5">
        <f t="shared" si="14"/>
        <v>7.9266025991813844</v>
      </c>
      <c r="M85" s="5">
        <f t="shared" si="19"/>
        <v>2.18986853076375E-2</v>
      </c>
      <c r="N85" s="5">
        <f t="shared" si="20"/>
        <v>2.1429391455899172E-2</v>
      </c>
      <c r="O85" s="5">
        <f t="shared" si="15"/>
        <v>0.22000000000001307</v>
      </c>
      <c r="P85" s="5">
        <f t="shared" si="16"/>
        <v>0.19999999999998863</v>
      </c>
      <c r="Q85" s="9">
        <f t="shared" si="21"/>
        <v>9.6857578087608314</v>
      </c>
      <c r="R85" s="9"/>
      <c r="S85" s="5">
        <f>L88-L85</f>
        <v>6.2957850152480788E-2</v>
      </c>
      <c r="T85" s="8">
        <f>L91-L88</f>
        <v>5.9227834200333618E-2</v>
      </c>
      <c r="U85" s="10">
        <f>I88-I85</f>
        <v>0.64999999999999147</v>
      </c>
      <c r="V85" s="8">
        <f>I91-I88</f>
        <v>0.45000000000000284</v>
      </c>
      <c r="W85">
        <f>(((U85/S85)*T85)+((V85/T85)*S85))/(S85+T85)</f>
        <v>8.9194555518204552</v>
      </c>
      <c r="X85">
        <f>(W88-W85)/(L88-L85)</f>
        <v>-17.31538409367143</v>
      </c>
    </row>
    <row r="86" spans="1:38">
      <c r="A86" s="54">
        <v>2830</v>
      </c>
      <c r="B86" s="54" t="s">
        <v>47</v>
      </c>
      <c r="C86" s="54" t="s">
        <v>47</v>
      </c>
      <c r="D86" s="55">
        <v>95</v>
      </c>
      <c r="E86" s="55">
        <v>6</v>
      </c>
      <c r="F86" s="56">
        <v>518.4</v>
      </c>
      <c r="G86" s="57">
        <f t="shared" si="17"/>
        <v>330.19699859999997</v>
      </c>
      <c r="H86" s="55">
        <v>100.38</v>
      </c>
      <c r="I86" s="57">
        <v>19.5</v>
      </c>
      <c r="J86" s="58">
        <f t="shared" si="13"/>
        <v>19.5</v>
      </c>
      <c r="K86" s="66">
        <f t="shared" si="18"/>
        <v>24.216666666666669</v>
      </c>
      <c r="L86" s="5">
        <f t="shared" si="14"/>
        <v>7.9480319906372836</v>
      </c>
      <c r="M86" s="5">
        <f t="shared" si="19"/>
        <v>2.1429391455899172E-2</v>
      </c>
      <c r="N86" s="5">
        <f t="shared" si="20"/>
        <v>2.0979790469194626E-2</v>
      </c>
      <c r="O86" s="5">
        <f t="shared" si="15"/>
        <v>0.19999999999998863</v>
      </c>
      <c r="P86" s="5">
        <f t="shared" si="16"/>
        <v>0.20000000000000284</v>
      </c>
      <c r="Q86" s="9">
        <f t="shared" si="21"/>
        <v>9.4340401159574938</v>
      </c>
      <c r="R86" s="9"/>
      <c r="S86" s="9"/>
      <c r="V86" s="8"/>
    </row>
    <row r="87" spans="1:38">
      <c r="A87" s="54">
        <v>2890</v>
      </c>
      <c r="B87" s="54" t="s">
        <v>47</v>
      </c>
      <c r="C87" s="54" t="s">
        <v>47</v>
      </c>
      <c r="D87" s="55">
        <v>95</v>
      </c>
      <c r="E87" s="55">
        <v>6</v>
      </c>
      <c r="F87" s="56">
        <v>518.4</v>
      </c>
      <c r="G87" s="57">
        <f t="shared" si="17"/>
        <v>330.85489260000003</v>
      </c>
      <c r="H87" s="55">
        <v>100.58</v>
      </c>
      <c r="I87" s="57">
        <v>19.700000000000003</v>
      </c>
      <c r="J87" s="58">
        <f t="shared" si="13"/>
        <v>19.700000000000003</v>
      </c>
      <c r="K87" s="66">
        <f t="shared" si="18"/>
        <v>24.516666666666669</v>
      </c>
      <c r="L87" s="5">
        <f t="shared" si="14"/>
        <v>7.9690117811064782</v>
      </c>
      <c r="M87" s="5">
        <f t="shared" si="19"/>
        <v>2.0979790469194626E-2</v>
      </c>
      <c r="N87" s="5">
        <f t="shared" si="20"/>
        <v>2.054866822738699E-2</v>
      </c>
      <c r="O87" s="5">
        <f t="shared" si="15"/>
        <v>0.20000000000000284</v>
      </c>
      <c r="P87" s="5">
        <f t="shared" si="16"/>
        <v>0.25</v>
      </c>
      <c r="Q87" s="9">
        <f t="shared" si="21"/>
        <v>10.86327951758893</v>
      </c>
      <c r="R87" s="9"/>
      <c r="S87" s="5"/>
      <c r="T87" s="8"/>
      <c r="U87" s="10"/>
      <c r="V87" s="8"/>
    </row>
    <row r="88" spans="1:38">
      <c r="A88" s="54">
        <v>2950</v>
      </c>
      <c r="B88" s="54" t="s">
        <v>47</v>
      </c>
      <c r="C88" s="54" t="s">
        <v>47</v>
      </c>
      <c r="D88" s="55">
        <v>95</v>
      </c>
      <c r="E88" s="55">
        <v>6</v>
      </c>
      <c r="F88" s="56">
        <v>518.4</v>
      </c>
      <c r="G88" s="57">
        <f t="shared" si="17"/>
        <v>331.67726010000001</v>
      </c>
      <c r="H88" s="55">
        <v>100.83</v>
      </c>
      <c r="I88" s="57">
        <v>19.950000000000003</v>
      </c>
      <c r="J88" s="58">
        <f t="shared" si="13"/>
        <v>19.950000000000003</v>
      </c>
      <c r="K88" s="66">
        <f t="shared" si="18"/>
        <v>24.866666666666671</v>
      </c>
      <c r="L88" s="5">
        <f t="shared" si="14"/>
        <v>7.9895604493338652</v>
      </c>
      <c r="M88" s="5">
        <f t="shared" si="19"/>
        <v>2.054866822738699E-2</v>
      </c>
      <c r="N88" s="5">
        <f t="shared" si="20"/>
        <v>2.0134908409056962E-2</v>
      </c>
      <c r="O88" s="5">
        <f t="shared" si="15"/>
        <v>0.25</v>
      </c>
      <c r="P88" s="5">
        <f t="shared" si="16"/>
        <v>0.10000000000000853</v>
      </c>
      <c r="Q88" s="9">
        <f t="shared" si="21"/>
        <v>8.5297573542416956</v>
      </c>
      <c r="R88" s="9"/>
      <c r="S88" s="5">
        <f>L91-L88</f>
        <v>5.9227834200333618E-2</v>
      </c>
      <c r="T88" s="8">
        <f>L94-L91</f>
        <v>5.5915184836909049E-2</v>
      </c>
      <c r="U88" s="10">
        <f>I91-I88</f>
        <v>0.45000000000000284</v>
      </c>
      <c r="V88" s="8">
        <f>I94-I91</f>
        <v>0.45000000000000284</v>
      </c>
      <c r="W88">
        <f>(((U88/S88)*T88)+((V88/T88)*S88))/(S88+T88)</f>
        <v>7.82931619471844</v>
      </c>
      <c r="X88">
        <f>(W91-W88)/(L91-L88)</f>
        <v>14.144178694035855</v>
      </c>
    </row>
    <row r="89" spans="1:38">
      <c r="A89" s="54">
        <v>3010</v>
      </c>
      <c r="B89" s="54" t="s">
        <v>47</v>
      </c>
      <c r="C89" s="54" t="s">
        <v>47</v>
      </c>
      <c r="D89" s="55">
        <v>95</v>
      </c>
      <c r="E89" s="55">
        <v>6</v>
      </c>
      <c r="F89" s="56">
        <v>518.4</v>
      </c>
      <c r="G89" s="57">
        <f t="shared" si="17"/>
        <v>332.00620710000004</v>
      </c>
      <c r="H89" s="55">
        <v>100.93</v>
      </c>
      <c r="I89" s="57">
        <v>20.050000000000011</v>
      </c>
      <c r="J89" s="58">
        <f t="shared" si="13"/>
        <v>20.050000000000011</v>
      </c>
      <c r="K89" s="66">
        <f t="shared" si="18"/>
        <v>25.066666666666677</v>
      </c>
      <c r="L89" s="5">
        <f t="shared" si="14"/>
        <v>8.0096953577429222</v>
      </c>
      <c r="M89" s="5">
        <f t="shared" si="19"/>
        <v>2.0134908409056962E-2</v>
      </c>
      <c r="N89" s="5">
        <f t="shared" si="20"/>
        <v>1.9737482838321441E-2</v>
      </c>
      <c r="O89" s="5">
        <f t="shared" si="15"/>
        <v>0.10000000000000853</v>
      </c>
      <c r="P89" s="5">
        <f t="shared" si="16"/>
        <v>0.17999999999999261</v>
      </c>
      <c r="Q89" s="9">
        <f t="shared" si="21"/>
        <v>7.0637998143885437</v>
      </c>
      <c r="R89" s="9"/>
      <c r="S89" s="9"/>
      <c r="V89" s="8"/>
      <c r="AL89" s="48"/>
    </row>
    <row r="90" spans="1:38">
      <c r="A90" s="54">
        <v>3070</v>
      </c>
      <c r="B90" s="54" t="s">
        <v>47</v>
      </c>
      <c r="C90" s="54" t="s">
        <v>47</v>
      </c>
      <c r="D90" s="55">
        <v>95</v>
      </c>
      <c r="E90" s="55">
        <v>6</v>
      </c>
      <c r="F90" s="56">
        <v>518.4</v>
      </c>
      <c r="G90" s="57">
        <f t="shared" si="17"/>
        <v>332.59831170000001</v>
      </c>
      <c r="H90" s="55">
        <v>101.11</v>
      </c>
      <c r="I90" s="57">
        <v>20.230000000000004</v>
      </c>
      <c r="J90" s="58">
        <f t="shared" si="13"/>
        <v>20.230000000000004</v>
      </c>
      <c r="K90" s="66">
        <f t="shared" si="18"/>
        <v>25.346666666666671</v>
      </c>
      <c r="L90" s="5">
        <f t="shared" si="14"/>
        <v>8.0294328405812436</v>
      </c>
      <c r="M90" s="5">
        <f t="shared" si="19"/>
        <v>1.9737482838321441E-2</v>
      </c>
      <c r="N90" s="5">
        <f t="shared" si="20"/>
        <v>1.9355442952955215E-2</v>
      </c>
      <c r="O90" s="5">
        <f t="shared" si="15"/>
        <v>0.17999999999999261</v>
      </c>
      <c r="P90" s="5">
        <f t="shared" si="16"/>
        <v>0.17000000000000171</v>
      </c>
      <c r="Q90" s="9">
        <f t="shared" si="21"/>
        <v>8.9497365872443631</v>
      </c>
      <c r="R90" s="9"/>
      <c r="S90" s="5"/>
      <c r="T90" s="8"/>
      <c r="U90" s="10"/>
      <c r="V90" s="8"/>
    </row>
    <row r="91" spans="1:38">
      <c r="A91" s="54">
        <v>3130</v>
      </c>
      <c r="B91" s="54" t="s">
        <v>47</v>
      </c>
      <c r="C91" s="54" t="s">
        <v>47</v>
      </c>
      <c r="D91" s="55">
        <v>95</v>
      </c>
      <c r="E91" s="55">
        <v>6</v>
      </c>
      <c r="F91" s="56">
        <v>518.4</v>
      </c>
      <c r="G91" s="57">
        <f t="shared" si="17"/>
        <v>333.1575216</v>
      </c>
      <c r="H91" s="55">
        <v>101.28</v>
      </c>
      <c r="I91" s="57">
        <v>20.400000000000006</v>
      </c>
      <c r="J91" s="58">
        <f t="shared" si="13"/>
        <v>20.400000000000006</v>
      </c>
      <c r="K91" s="66">
        <f t="shared" si="18"/>
        <v>25.616666666666674</v>
      </c>
      <c r="L91" s="5">
        <f t="shared" si="14"/>
        <v>8.0487882835341988</v>
      </c>
      <c r="M91" s="5">
        <f t="shared" si="19"/>
        <v>1.9355442952955215E-2</v>
      </c>
      <c r="N91" s="5">
        <f t="shared" si="20"/>
        <v>1.8987912244691429E-2</v>
      </c>
      <c r="O91" s="5">
        <f t="shared" si="15"/>
        <v>0.17000000000000171</v>
      </c>
      <c r="P91" s="5">
        <f t="shared" si="16"/>
        <v>0.15999999999999659</v>
      </c>
      <c r="Q91" s="9">
        <f t="shared" si="21"/>
        <v>8.6030270453930058</v>
      </c>
      <c r="R91" s="9"/>
      <c r="S91" s="5">
        <f>L94-L91</f>
        <v>5.5915184836909049E-2</v>
      </c>
      <c r="T91" s="8">
        <f>L97-L94</f>
        <v>5.2953546825364128E-2</v>
      </c>
      <c r="U91" s="10">
        <f>I94-I91</f>
        <v>0.45000000000000284</v>
      </c>
      <c r="V91" s="8">
        <f>I97-I94</f>
        <v>0.48999999999999488</v>
      </c>
      <c r="W91">
        <f>(((U91/S91)*T91)+((V91/T91)*S91))/(S91+T91)</f>
        <v>8.6670452653086869</v>
      </c>
      <c r="X91">
        <f>(W94-W91)/(L94-L91)</f>
        <v>16.806048609004208</v>
      </c>
    </row>
    <row r="92" spans="1:38">
      <c r="A92" s="54">
        <v>3190</v>
      </c>
      <c r="B92" s="54" t="s">
        <v>47</v>
      </c>
      <c r="C92" s="54" t="s">
        <v>47</v>
      </c>
      <c r="D92" s="55">
        <v>95</v>
      </c>
      <c r="E92" s="55">
        <v>6</v>
      </c>
      <c r="F92" s="56">
        <v>518.4</v>
      </c>
      <c r="G92" s="57">
        <f t="shared" si="17"/>
        <v>333.68383679999999</v>
      </c>
      <c r="H92" s="55">
        <v>101.44</v>
      </c>
      <c r="I92" s="57">
        <v>20.560000000000002</v>
      </c>
      <c r="J92" s="58">
        <f t="shared" si="13"/>
        <v>20.560000000000002</v>
      </c>
      <c r="K92" s="66">
        <f t="shared" si="18"/>
        <v>25.876666666666669</v>
      </c>
      <c r="L92" s="5">
        <f t="shared" si="14"/>
        <v>8.0677761957788903</v>
      </c>
      <c r="M92" s="5">
        <f t="shared" si="19"/>
        <v>1.8987912244691429E-2</v>
      </c>
      <c r="N92" s="5">
        <f t="shared" si="20"/>
        <v>1.8634079544892046E-2</v>
      </c>
      <c r="O92" s="5">
        <f t="shared" si="15"/>
        <v>0.15999999999999659</v>
      </c>
      <c r="P92" s="5">
        <f t="shared" si="16"/>
        <v>0.14000000000000057</v>
      </c>
      <c r="Q92" s="9">
        <f t="shared" si="21"/>
        <v>7.9654699606292203</v>
      </c>
      <c r="R92" s="9"/>
      <c r="S92" s="9"/>
      <c r="V92" s="8"/>
    </row>
    <row r="93" spans="1:38">
      <c r="A93" s="54">
        <v>3250</v>
      </c>
      <c r="B93" s="54" t="s">
        <v>47</v>
      </c>
      <c r="C93" s="54" t="s">
        <v>47</v>
      </c>
      <c r="D93" s="55">
        <v>95</v>
      </c>
      <c r="E93" s="55">
        <v>6</v>
      </c>
      <c r="F93" s="56">
        <v>518.4</v>
      </c>
      <c r="G93" s="57">
        <f t="shared" si="17"/>
        <v>334.14436260000002</v>
      </c>
      <c r="H93" s="55">
        <v>101.58</v>
      </c>
      <c r="I93" s="57">
        <v>20.700000000000003</v>
      </c>
      <c r="J93" s="58">
        <f t="shared" si="13"/>
        <v>20.700000000000003</v>
      </c>
      <c r="K93" s="66">
        <f t="shared" si="18"/>
        <v>26.116666666666671</v>
      </c>
      <c r="L93" s="5">
        <f t="shared" si="14"/>
        <v>8.0864102753237823</v>
      </c>
      <c r="M93" s="5">
        <f t="shared" si="19"/>
        <v>1.8634079544892046E-2</v>
      </c>
      <c r="N93" s="5">
        <f t="shared" si="20"/>
        <v>1.8293193047325573E-2</v>
      </c>
      <c r="O93" s="5">
        <f t="shared" si="15"/>
        <v>0.14000000000000057</v>
      </c>
      <c r="P93" s="5">
        <f t="shared" si="16"/>
        <v>0.15000000000000568</v>
      </c>
      <c r="Q93" s="9">
        <f t="shared" si="21"/>
        <v>7.8596129954990923</v>
      </c>
      <c r="R93" s="9"/>
      <c r="S93" s="5"/>
      <c r="T93" s="8"/>
      <c r="U93" s="10"/>
      <c r="V93" s="8"/>
    </row>
    <row r="94" spans="1:38">
      <c r="A94" s="54">
        <v>3310</v>
      </c>
      <c r="B94" s="54" t="s">
        <v>47</v>
      </c>
      <c r="C94" s="54" t="s">
        <v>47</v>
      </c>
      <c r="D94" s="55">
        <v>95</v>
      </c>
      <c r="E94" s="55">
        <v>6</v>
      </c>
      <c r="F94" s="56">
        <v>518.4</v>
      </c>
      <c r="G94" s="57">
        <f t="shared" si="17"/>
        <v>334.63778310000004</v>
      </c>
      <c r="H94" s="55">
        <v>101.73</v>
      </c>
      <c r="I94" s="57">
        <v>20.850000000000009</v>
      </c>
      <c r="J94" s="58">
        <f t="shared" si="13"/>
        <v>20.850000000000009</v>
      </c>
      <c r="K94" s="66">
        <f t="shared" si="18"/>
        <v>26.366666666666674</v>
      </c>
      <c r="L94" s="5">
        <f t="shared" si="14"/>
        <v>8.1047034683711079</v>
      </c>
      <c r="M94" s="5">
        <f t="shared" si="19"/>
        <v>1.8293193047325573E-2</v>
      </c>
      <c r="N94" s="5">
        <f t="shared" si="20"/>
        <v>1.7964554975298697E-2</v>
      </c>
      <c r="O94" s="5">
        <f t="shared" si="15"/>
        <v>0.15000000000000568</v>
      </c>
      <c r="P94" s="5">
        <f t="shared" si="16"/>
        <v>0.15999999999999659</v>
      </c>
      <c r="Q94" s="9">
        <f t="shared" si="21"/>
        <v>8.5563017815529729</v>
      </c>
      <c r="R94" s="9"/>
      <c r="S94" s="5">
        <f>L97-L94</f>
        <v>5.2953546825364128E-2</v>
      </c>
      <c r="T94" s="8">
        <f>L100-L97</f>
        <v>5.0289925852144535E-2</v>
      </c>
      <c r="U94" s="10">
        <f>I97-I94</f>
        <v>0.48999999999999488</v>
      </c>
      <c r="V94" s="8">
        <f>I100-I97</f>
        <v>0.5</v>
      </c>
      <c r="W94">
        <f>(((U94/S94)*T94)+((V94/T94)*S94))/(S94+T94)</f>
        <v>9.6067585796592354</v>
      </c>
      <c r="X94">
        <f>(W97-W94)/(L97-L94)</f>
        <v>-4.9876836132984641</v>
      </c>
    </row>
    <row r="95" spans="1:38">
      <c r="A95" s="54">
        <v>3370</v>
      </c>
      <c r="B95" s="54" t="s">
        <v>47</v>
      </c>
      <c r="C95" s="54" t="s">
        <v>47</v>
      </c>
      <c r="D95" s="55">
        <v>95</v>
      </c>
      <c r="E95" s="55">
        <v>6</v>
      </c>
      <c r="F95" s="56">
        <v>518.4</v>
      </c>
      <c r="G95" s="57">
        <f t="shared" si="17"/>
        <v>335.16409830000003</v>
      </c>
      <c r="H95" s="55">
        <v>101.89</v>
      </c>
      <c r="I95" s="57">
        <v>21.010000000000005</v>
      </c>
      <c r="J95" s="58">
        <f t="shared" si="13"/>
        <v>21.010000000000005</v>
      </c>
      <c r="K95" s="66">
        <f t="shared" si="18"/>
        <v>26.626666666666672</v>
      </c>
      <c r="L95" s="5">
        <f t="shared" si="14"/>
        <v>8.1226680233464066</v>
      </c>
      <c r="M95" s="5">
        <f t="shared" si="19"/>
        <v>1.7964554975298697E-2</v>
      </c>
      <c r="N95" s="5">
        <f t="shared" si="20"/>
        <v>1.764751681357879E-2</v>
      </c>
      <c r="O95" s="5">
        <f t="shared" si="15"/>
        <v>0.15999999999999659</v>
      </c>
      <c r="P95" s="5">
        <f t="shared" si="16"/>
        <v>0.17000000000000171</v>
      </c>
      <c r="Q95" s="9">
        <f t="shared" si="21"/>
        <v>9.2729897799726544</v>
      </c>
      <c r="R95" s="9"/>
      <c r="S95" s="9"/>
      <c r="V95" s="8"/>
    </row>
    <row r="96" spans="1:38">
      <c r="A96" s="54">
        <v>3430</v>
      </c>
      <c r="B96" s="54" t="s">
        <v>47</v>
      </c>
      <c r="C96" s="54" t="s">
        <v>47</v>
      </c>
      <c r="D96" s="55">
        <v>95</v>
      </c>
      <c r="E96" s="55">
        <v>6</v>
      </c>
      <c r="F96" s="56">
        <v>518.4</v>
      </c>
      <c r="G96" s="57">
        <f t="shared" si="17"/>
        <v>335.72330820000002</v>
      </c>
      <c r="H96" s="55">
        <v>102.06</v>
      </c>
      <c r="I96" s="57">
        <v>21.180000000000007</v>
      </c>
      <c r="J96" s="58">
        <f t="shared" si="13"/>
        <v>21.180000000000007</v>
      </c>
      <c r="K96" s="66">
        <f t="shared" si="18"/>
        <v>26.896666666666675</v>
      </c>
      <c r="L96" s="5">
        <f t="shared" si="14"/>
        <v>8.1403155401599854</v>
      </c>
      <c r="M96" s="5">
        <f t="shared" si="19"/>
        <v>1.764751681357879E-2</v>
      </c>
      <c r="N96" s="5">
        <f t="shared" si="20"/>
        <v>1.7341475036486642E-2</v>
      </c>
      <c r="O96" s="5">
        <f t="shared" si="15"/>
        <v>0.17000000000000171</v>
      </c>
      <c r="P96" s="5">
        <f t="shared" si="16"/>
        <v>0.15999999999999659</v>
      </c>
      <c r="Q96" s="9">
        <f t="shared" si="21"/>
        <v>9.4279809539451005</v>
      </c>
      <c r="R96" s="9"/>
      <c r="S96" s="5"/>
      <c r="T96" s="8"/>
      <c r="U96" s="10"/>
      <c r="V96" s="8"/>
    </row>
    <row r="97" spans="1:24">
      <c r="A97" s="54">
        <v>3490</v>
      </c>
      <c r="B97" s="54" t="s">
        <v>47</v>
      </c>
      <c r="C97" s="54" t="s">
        <v>47</v>
      </c>
      <c r="D97" s="55">
        <v>95</v>
      </c>
      <c r="E97" s="55">
        <v>6</v>
      </c>
      <c r="F97" s="56">
        <v>518.4</v>
      </c>
      <c r="G97" s="57">
        <f t="shared" si="17"/>
        <v>336.24962340000002</v>
      </c>
      <c r="H97" s="55">
        <v>102.22</v>
      </c>
      <c r="I97" s="57">
        <v>21.340000000000003</v>
      </c>
      <c r="J97" s="58">
        <f t="shared" si="13"/>
        <v>21.340000000000003</v>
      </c>
      <c r="K97" s="66">
        <f t="shared" si="18"/>
        <v>27.15666666666667</v>
      </c>
      <c r="L97" s="5">
        <f t="shared" si="14"/>
        <v>8.157657015196472</v>
      </c>
      <c r="M97" s="5">
        <f t="shared" si="19"/>
        <v>1.7341475036486642E-2</v>
      </c>
      <c r="N97" s="5">
        <f t="shared" si="20"/>
        <v>1.7045867272988957E-2</v>
      </c>
      <c r="O97" s="5">
        <f t="shared" si="15"/>
        <v>0.15999999999999659</v>
      </c>
      <c r="P97" s="5">
        <f t="shared" si="16"/>
        <v>0.15999999999999659</v>
      </c>
      <c r="Q97" s="9">
        <f t="shared" si="21"/>
        <v>9.3071251487517301</v>
      </c>
      <c r="R97" s="9"/>
      <c r="S97" s="5">
        <f>L100-L97</f>
        <v>5.0289925852144535E-2</v>
      </c>
      <c r="T97" s="8">
        <f>L103-L100</f>
        <v>4.7881486233213977E-2</v>
      </c>
      <c r="U97" s="10">
        <f>I100-I97</f>
        <v>0.5</v>
      </c>
      <c r="V97" s="8">
        <f>I103-I100</f>
        <v>0.42000000000000171</v>
      </c>
      <c r="W97">
        <f>(((U97/S97)*T97)+((V97/T97)*S97))/(S97+T97)</f>
        <v>9.3426430418923339</v>
      </c>
      <c r="X97">
        <f>(W100-W97)/(L100-L97)</f>
        <v>-9.3064318014994889</v>
      </c>
    </row>
    <row r="98" spans="1:24">
      <c r="A98" s="54">
        <v>3550</v>
      </c>
      <c r="B98" s="54" t="s">
        <v>47</v>
      </c>
      <c r="C98" s="54" t="s">
        <v>47</v>
      </c>
      <c r="D98" s="55">
        <v>95</v>
      </c>
      <c r="E98" s="55">
        <v>6</v>
      </c>
      <c r="F98" s="56">
        <v>518.4</v>
      </c>
      <c r="G98" s="57">
        <f t="shared" si="17"/>
        <v>336.77593860000002</v>
      </c>
      <c r="H98" s="55">
        <v>102.38</v>
      </c>
      <c r="I98" s="57">
        <v>21.5</v>
      </c>
      <c r="J98" s="58">
        <f t="shared" si="13"/>
        <v>21.5</v>
      </c>
      <c r="K98" s="66">
        <f t="shared" si="18"/>
        <v>27.416666666666668</v>
      </c>
      <c r="L98" s="5">
        <f t="shared" si="14"/>
        <v>8.174702882469461</v>
      </c>
      <c r="M98" s="5">
        <f t="shared" si="19"/>
        <v>1.7045867272988957E-2</v>
      </c>
      <c r="N98" s="5">
        <f t="shared" si="20"/>
        <v>1.676016885746634E-2</v>
      </c>
      <c r="O98" s="5">
        <f t="shared" si="15"/>
        <v>0.15999999999999659</v>
      </c>
      <c r="P98" s="5">
        <f t="shared" si="16"/>
        <v>0.18000000000000682</v>
      </c>
      <c r="Q98" s="9">
        <f t="shared" si="21"/>
        <v>10.068812474293866</v>
      </c>
      <c r="R98" s="9"/>
      <c r="S98" s="9"/>
      <c r="V98" s="8"/>
    </row>
    <row r="99" spans="1:24">
      <c r="A99" s="54">
        <v>3610</v>
      </c>
      <c r="B99" s="54" t="s">
        <v>47</v>
      </c>
      <c r="C99" s="54" t="s">
        <v>47</v>
      </c>
      <c r="D99" s="55">
        <v>95</v>
      </c>
      <c r="E99" s="55">
        <v>6</v>
      </c>
      <c r="F99" s="56">
        <v>518.4</v>
      </c>
      <c r="G99" s="57">
        <f t="shared" si="17"/>
        <v>337.36804320000005</v>
      </c>
      <c r="H99" s="55">
        <v>102.56</v>
      </c>
      <c r="I99" s="57">
        <v>21.680000000000007</v>
      </c>
      <c r="J99" s="58">
        <f t="shared" si="13"/>
        <v>21.680000000000007</v>
      </c>
      <c r="K99" s="66">
        <f t="shared" si="18"/>
        <v>27.696666666666673</v>
      </c>
      <c r="L99" s="5">
        <f t="shared" si="14"/>
        <v>8.1914630513269273</v>
      </c>
      <c r="M99" s="5">
        <f t="shared" si="19"/>
        <v>1.676016885746634E-2</v>
      </c>
      <c r="N99" s="5">
        <f t="shared" si="20"/>
        <v>1.6483889721689238E-2</v>
      </c>
      <c r="O99" s="5">
        <f t="shared" si="15"/>
        <v>0.18000000000000682</v>
      </c>
      <c r="P99" s="5">
        <f t="shared" si="16"/>
        <v>0.15999999999999659</v>
      </c>
      <c r="Q99" s="9">
        <f t="shared" si="21"/>
        <v>10.218804045420187</v>
      </c>
      <c r="R99" s="9"/>
      <c r="S99" s="5"/>
      <c r="T99" s="8"/>
      <c r="U99" s="10"/>
      <c r="V99" s="8"/>
    </row>
    <row r="100" spans="1:24">
      <c r="A100" s="54">
        <v>3670</v>
      </c>
      <c r="B100" s="54" t="s">
        <v>47</v>
      </c>
      <c r="C100" s="54" t="s">
        <v>47</v>
      </c>
      <c r="D100" s="55">
        <v>95</v>
      </c>
      <c r="E100" s="55">
        <v>6</v>
      </c>
      <c r="F100" s="56">
        <v>518.4</v>
      </c>
      <c r="G100" s="57">
        <f t="shared" si="17"/>
        <v>337.89435839999999</v>
      </c>
      <c r="H100" s="55">
        <v>102.72</v>
      </c>
      <c r="I100" s="57">
        <v>21.840000000000003</v>
      </c>
      <c r="J100" s="58">
        <f t="shared" si="13"/>
        <v>21.840000000000003</v>
      </c>
      <c r="K100" s="66">
        <f t="shared" si="18"/>
        <v>27.956666666666671</v>
      </c>
      <c r="L100" s="5">
        <f t="shared" si="14"/>
        <v>8.2079469410486166</v>
      </c>
      <c r="M100" s="5">
        <f t="shared" si="19"/>
        <v>1.6483889721689238E-2</v>
      </c>
      <c r="N100" s="5">
        <f t="shared" si="20"/>
        <v>1.6216571589245277E-2</v>
      </c>
      <c r="O100" s="5">
        <f t="shared" si="15"/>
        <v>0.15999999999999659</v>
      </c>
      <c r="P100" s="5">
        <f t="shared" si="16"/>
        <v>0.15000000000000568</v>
      </c>
      <c r="Q100" s="9">
        <f t="shared" si="21"/>
        <v>9.4762555897382903</v>
      </c>
      <c r="R100" s="9"/>
      <c r="S100" s="5">
        <f>L103-L100</f>
        <v>4.7881486233213977E-2</v>
      </c>
      <c r="T100" s="8">
        <f>L106-L103</f>
        <v>4.5693227658897939E-2</v>
      </c>
      <c r="U100" s="10">
        <f>I103-I100</f>
        <v>0.42000000000000171</v>
      </c>
      <c r="V100" s="8">
        <f>I106-I103</f>
        <v>0.40999999999999659</v>
      </c>
      <c r="W100">
        <f>(((U100/S100)*T100)+((V100/T100)*S100))/(S100+T100)</f>
        <v>8.8746232766468847</v>
      </c>
      <c r="X100">
        <f>(W103-W100)/(L103-L100)</f>
        <v>6.4299298489644494</v>
      </c>
    </row>
    <row r="101" spans="1:24">
      <c r="A101" s="54">
        <v>3730</v>
      </c>
      <c r="B101" s="54" t="s">
        <v>47</v>
      </c>
      <c r="C101" s="54" t="s">
        <v>47</v>
      </c>
      <c r="D101" s="55">
        <v>95</v>
      </c>
      <c r="E101" s="55">
        <v>6</v>
      </c>
      <c r="F101" s="56">
        <v>518.4</v>
      </c>
      <c r="G101" s="57">
        <f t="shared" si="17"/>
        <v>338.3877789</v>
      </c>
      <c r="H101" s="55">
        <v>102.87</v>
      </c>
      <c r="I101" s="57">
        <v>21.990000000000009</v>
      </c>
      <c r="J101" s="58">
        <f t="shared" ref="J101:J111" si="22">I101</f>
        <v>21.990000000000009</v>
      </c>
      <c r="K101" s="66">
        <f t="shared" si="18"/>
        <v>28.206666666666678</v>
      </c>
      <c r="L101" s="5">
        <f t="shared" ref="L101:L111" si="23">LN(A101)</f>
        <v>8.2241635126378618</v>
      </c>
      <c r="M101" s="5">
        <f t="shared" si="19"/>
        <v>1.6216571589245277E-2</v>
      </c>
      <c r="N101" s="5">
        <f t="shared" si="20"/>
        <v>1.5957785438610372E-2</v>
      </c>
      <c r="O101" s="5">
        <f t="shared" ref="O101:O111" si="24">I101-I100</f>
        <v>0.15000000000000568</v>
      </c>
      <c r="P101" s="5">
        <f t="shared" ref="P101:P111" si="25">I102-I101</f>
        <v>0.14000000000000057</v>
      </c>
      <c r="Q101" s="9">
        <f t="shared" si="21"/>
        <v>9.00955532058396</v>
      </c>
      <c r="R101" s="9"/>
      <c r="S101" s="9"/>
      <c r="V101" s="8"/>
    </row>
    <row r="102" spans="1:24">
      <c r="A102" s="54">
        <v>3790</v>
      </c>
      <c r="B102" s="54" t="s">
        <v>47</v>
      </c>
      <c r="C102" s="54" t="s">
        <v>47</v>
      </c>
      <c r="D102" s="55">
        <v>95</v>
      </c>
      <c r="E102" s="55">
        <v>6</v>
      </c>
      <c r="F102" s="56">
        <v>518.4</v>
      </c>
      <c r="G102" s="57">
        <f t="shared" si="17"/>
        <v>338.84830470000003</v>
      </c>
      <c r="H102" s="55">
        <v>103.01</v>
      </c>
      <c r="I102" s="57">
        <v>22.13000000000001</v>
      </c>
      <c r="J102" s="58">
        <f t="shared" si="22"/>
        <v>22.13000000000001</v>
      </c>
      <c r="K102" s="66">
        <f t="shared" si="18"/>
        <v>28.446666666666676</v>
      </c>
      <c r="L102" s="5">
        <f t="shared" si="23"/>
        <v>8.2401212980764722</v>
      </c>
      <c r="M102" s="5">
        <f t="shared" si="19"/>
        <v>1.5957785438610372E-2</v>
      </c>
      <c r="N102" s="5">
        <f t="shared" si="20"/>
        <v>1.5707129205358328E-2</v>
      </c>
      <c r="O102" s="5">
        <f t="shared" si="24"/>
        <v>0.14000000000000057</v>
      </c>
      <c r="P102" s="5">
        <f t="shared" si="25"/>
        <v>0.12999999999999545</v>
      </c>
      <c r="Q102" s="9">
        <f t="shared" si="21"/>
        <v>8.5228561154336315</v>
      </c>
      <c r="R102" s="9"/>
      <c r="S102" s="5"/>
      <c r="T102" s="8"/>
      <c r="U102" s="10"/>
      <c r="V102" s="8"/>
    </row>
    <row r="103" spans="1:24">
      <c r="A103" s="54">
        <v>3850</v>
      </c>
      <c r="B103" s="54" t="s">
        <v>47</v>
      </c>
      <c r="C103" s="54" t="s">
        <v>47</v>
      </c>
      <c r="D103" s="55">
        <v>95</v>
      </c>
      <c r="E103" s="55">
        <v>6</v>
      </c>
      <c r="F103" s="56">
        <v>518.4</v>
      </c>
      <c r="G103" s="57">
        <f t="shared" si="17"/>
        <v>339.27593580000001</v>
      </c>
      <c r="H103" s="55">
        <v>103.14</v>
      </c>
      <c r="I103" s="57">
        <v>22.260000000000005</v>
      </c>
      <c r="J103" s="58">
        <f t="shared" si="22"/>
        <v>22.260000000000005</v>
      </c>
      <c r="K103" s="66">
        <f t="shared" si="18"/>
        <v>28.676666666666673</v>
      </c>
      <c r="L103" s="5">
        <f t="shared" si="23"/>
        <v>8.2558284272818305</v>
      </c>
      <c r="M103" s="5">
        <f t="shared" si="19"/>
        <v>1.5707129205358328E-2</v>
      </c>
      <c r="N103" s="5">
        <f t="shared" si="20"/>
        <v>1.5464225697581213E-2</v>
      </c>
      <c r="O103" s="5">
        <f t="shared" si="24"/>
        <v>0.12999999999999545</v>
      </c>
      <c r="P103" s="5">
        <f t="shared" si="25"/>
        <v>0.14000000000000057</v>
      </c>
      <c r="Q103" s="9">
        <f t="shared" si="21"/>
        <v>8.6678507690134339</v>
      </c>
      <c r="R103" s="9"/>
      <c r="S103" s="5">
        <f>L106-L103</f>
        <v>4.5693227658897939E-2</v>
      </c>
      <c r="T103" s="8">
        <f>L109-L106</f>
        <v>4.3696271735699455E-2</v>
      </c>
      <c r="U103" s="10">
        <f>I106-I103</f>
        <v>0.40999999999999659</v>
      </c>
      <c r="V103" s="8">
        <f>I109-I106</f>
        <v>0.40999999999999659</v>
      </c>
      <c r="W103">
        <f>(((U103/S103)*T103)+((V103/T103)*S103))/(S103+T103)</f>
        <v>9.1824978741906076</v>
      </c>
      <c r="X103" t="e">
        <f>(W106-W103)/(L106-L103)</f>
        <v>#VALUE!</v>
      </c>
    </row>
    <row r="104" spans="1:24">
      <c r="A104" s="54">
        <v>3910</v>
      </c>
      <c r="B104" s="54" t="s">
        <v>47</v>
      </c>
      <c r="C104" s="54" t="s">
        <v>47</v>
      </c>
      <c r="D104" s="55">
        <v>95</v>
      </c>
      <c r="E104" s="55">
        <v>6</v>
      </c>
      <c r="F104" s="56">
        <v>518.4</v>
      </c>
      <c r="G104" s="57">
        <f t="shared" si="17"/>
        <v>339.73646160000004</v>
      </c>
      <c r="H104" s="55">
        <v>103.28</v>
      </c>
      <c r="I104" s="57">
        <v>22.400000000000006</v>
      </c>
      <c r="J104" s="58">
        <f t="shared" si="22"/>
        <v>22.400000000000006</v>
      </c>
      <c r="K104" s="66">
        <f t="shared" si="18"/>
        <v>28.916666666666671</v>
      </c>
      <c r="L104" s="5">
        <f t="shared" si="23"/>
        <v>8.2712926529794117</v>
      </c>
      <c r="M104" s="5">
        <f t="shared" si="19"/>
        <v>1.5464225697581213E-2</v>
      </c>
      <c r="N104" s="5">
        <f t="shared" si="20"/>
        <v>1.5228720701824017E-2</v>
      </c>
      <c r="O104" s="5">
        <f t="shared" si="24"/>
        <v>0.14000000000000057</v>
      </c>
      <c r="P104" s="5">
        <f t="shared" si="25"/>
        <v>0.12000000000000455</v>
      </c>
      <c r="Q104" s="9">
        <f t="shared" si="21"/>
        <v>8.4619989681988432</v>
      </c>
      <c r="R104" s="9"/>
      <c r="S104" s="9"/>
      <c r="V104" s="8"/>
    </row>
    <row r="105" spans="1:24">
      <c r="A105" s="54">
        <v>3970</v>
      </c>
      <c r="B105" s="54" t="s">
        <v>47</v>
      </c>
      <c r="C105" s="54" t="s">
        <v>47</v>
      </c>
      <c r="D105" s="55">
        <v>95</v>
      </c>
      <c r="E105" s="55">
        <v>6</v>
      </c>
      <c r="F105" s="56">
        <v>518.4</v>
      </c>
      <c r="G105" s="57">
        <f t="shared" si="17"/>
        <v>340.13119800000004</v>
      </c>
      <c r="H105" s="55">
        <v>103.4</v>
      </c>
      <c r="I105" s="57">
        <v>22.52000000000001</v>
      </c>
      <c r="J105" s="58">
        <f t="shared" si="22"/>
        <v>22.52000000000001</v>
      </c>
      <c r="K105" s="66">
        <f t="shared" si="18"/>
        <v>29.136666666666677</v>
      </c>
      <c r="L105" s="5">
        <f t="shared" si="23"/>
        <v>8.2865213736812358</v>
      </c>
      <c r="M105" s="5">
        <f t="shared" si="19"/>
        <v>1.5228720701824017E-2</v>
      </c>
      <c r="N105" s="5">
        <f t="shared" si="20"/>
        <v>1.5000281259492709E-2</v>
      </c>
      <c r="O105" s="5">
        <f t="shared" si="24"/>
        <v>0.12000000000000455</v>
      </c>
      <c r="P105" s="5">
        <f t="shared" si="25"/>
        <v>0.14999999999999147</v>
      </c>
      <c r="Q105" s="9">
        <f t="shared" si="21"/>
        <v>8.9478403527546853</v>
      </c>
      <c r="R105" s="9"/>
      <c r="S105" s="5"/>
      <c r="T105" s="8"/>
      <c r="U105" s="10"/>
      <c r="V105" s="8"/>
    </row>
    <row r="106" spans="1:24">
      <c r="A106" s="54">
        <v>4030</v>
      </c>
      <c r="B106" s="54" t="s">
        <v>47</v>
      </c>
      <c r="C106" s="54" t="s">
        <v>47</v>
      </c>
      <c r="D106" s="55">
        <v>95</v>
      </c>
      <c r="E106" s="55">
        <v>6</v>
      </c>
      <c r="F106" s="56">
        <v>518.4</v>
      </c>
      <c r="G106" s="57">
        <f t="shared" si="17"/>
        <v>340.6246185</v>
      </c>
      <c r="H106" s="55">
        <v>103.55</v>
      </c>
      <c r="I106" s="57">
        <v>22.67</v>
      </c>
      <c r="J106" s="58">
        <f t="shared" si="22"/>
        <v>22.67</v>
      </c>
      <c r="K106" s="66">
        <f t="shared" si="18"/>
        <v>29.38666666666667</v>
      </c>
      <c r="L106" s="5">
        <f t="shared" si="23"/>
        <v>8.3015216549407285</v>
      </c>
      <c r="M106" s="5">
        <f t="shared" si="19"/>
        <v>1.5000281259492709E-2</v>
      </c>
      <c r="N106" s="5">
        <f t="shared" si="20"/>
        <v>1.4778594096119591E-2</v>
      </c>
      <c r="O106" s="5">
        <f t="shared" si="24"/>
        <v>0.14999999999999147</v>
      </c>
      <c r="P106" s="5">
        <f t="shared" si="25"/>
        <v>0.14000000000000057</v>
      </c>
      <c r="Q106" s="9">
        <f t="shared" si="21"/>
        <v>9.7345263930683625</v>
      </c>
      <c r="R106" s="9"/>
      <c r="S106" s="5">
        <f>L109-L106</f>
        <v>4.3696271735699455E-2</v>
      </c>
      <c r="T106" s="8" t="e">
        <f>L112-L109</f>
        <v>#VALUE!</v>
      </c>
      <c r="U106" s="10">
        <f>I109-I106</f>
        <v>0.40999999999999659</v>
      </c>
      <c r="V106" s="8">
        <f>I112-I109</f>
        <v>-0.46999999999999886</v>
      </c>
      <c r="W106" t="e">
        <f>(((U106/S106)*T106)+((V106/T106)*S106))/(S106+T106)</f>
        <v>#VALUE!</v>
      </c>
      <c r="X106" t="e">
        <f>(W109-W106)/(L109-L106)</f>
        <v>#VALUE!</v>
      </c>
    </row>
    <row r="107" spans="1:24">
      <c r="A107" s="54">
        <v>4090</v>
      </c>
      <c r="B107" s="54" t="s">
        <v>47</v>
      </c>
      <c r="C107" s="54" t="s">
        <v>47</v>
      </c>
      <c r="D107" s="55">
        <v>95</v>
      </c>
      <c r="E107" s="55">
        <v>6</v>
      </c>
      <c r="F107" s="56">
        <v>518.4</v>
      </c>
      <c r="G107" s="57">
        <f t="shared" si="17"/>
        <v>341.08514430000002</v>
      </c>
      <c r="H107" s="55">
        <v>103.69</v>
      </c>
      <c r="I107" s="57">
        <v>22.810000000000002</v>
      </c>
      <c r="J107" s="58">
        <f t="shared" si="22"/>
        <v>22.810000000000002</v>
      </c>
      <c r="K107" s="66">
        <f t="shared" si="18"/>
        <v>29.626666666666669</v>
      </c>
      <c r="L107" s="5">
        <f t="shared" si="23"/>
        <v>8.3163002490368481</v>
      </c>
      <c r="M107" s="5">
        <f t="shared" si="19"/>
        <v>1.4778594096119591E-2</v>
      </c>
      <c r="N107" s="5">
        <f t="shared" si="20"/>
        <v>1.456336418789661E-2</v>
      </c>
      <c r="O107" s="5">
        <f t="shared" si="24"/>
        <v>0.14000000000000057</v>
      </c>
      <c r="P107" s="5">
        <f t="shared" si="25"/>
        <v>0.12999999999999545</v>
      </c>
      <c r="Q107" s="9">
        <f t="shared" si="21"/>
        <v>9.1978299990633996</v>
      </c>
      <c r="R107" s="9"/>
      <c r="S107" s="9"/>
      <c r="V107" s="8"/>
    </row>
    <row r="108" spans="1:24">
      <c r="A108" s="54">
        <v>4150</v>
      </c>
      <c r="B108" s="54" t="s">
        <v>47</v>
      </c>
      <c r="C108" s="54" t="s">
        <v>47</v>
      </c>
      <c r="D108" s="55">
        <v>95</v>
      </c>
      <c r="E108" s="55">
        <v>6</v>
      </c>
      <c r="F108" s="56">
        <v>518.4</v>
      </c>
      <c r="G108" s="57">
        <f t="shared" si="17"/>
        <v>341.51277540000001</v>
      </c>
      <c r="H108" s="55">
        <v>103.82</v>
      </c>
      <c r="I108" s="57">
        <v>22.939999999999998</v>
      </c>
      <c r="J108" s="58">
        <f t="shared" si="22"/>
        <v>22.939999999999998</v>
      </c>
      <c r="K108" s="66">
        <f t="shared" si="18"/>
        <v>29.856666666666666</v>
      </c>
      <c r="L108" s="5">
        <f t="shared" si="23"/>
        <v>8.3308636132247447</v>
      </c>
      <c r="M108" s="5">
        <f t="shared" si="19"/>
        <v>1.456336418789661E-2</v>
      </c>
      <c r="N108" s="5">
        <f t="shared" si="20"/>
        <v>1.4354313451683254E-2</v>
      </c>
      <c r="O108" s="5">
        <f t="shared" si="24"/>
        <v>0.12999999999999545</v>
      </c>
      <c r="P108" s="5">
        <f t="shared" si="25"/>
        <v>0.14000000000000057</v>
      </c>
      <c r="Q108" s="9">
        <f t="shared" si="21"/>
        <v>9.3428254030424771</v>
      </c>
      <c r="R108" s="9"/>
      <c r="S108" s="5"/>
      <c r="T108" s="8"/>
      <c r="U108" s="10"/>
      <c r="V108" s="8"/>
    </row>
    <row r="109" spans="1:24">
      <c r="A109" s="54">
        <v>4210</v>
      </c>
      <c r="B109" s="54" t="s">
        <v>47</v>
      </c>
      <c r="C109" s="54" t="s">
        <v>47</v>
      </c>
      <c r="D109" s="55">
        <v>95</v>
      </c>
      <c r="E109" s="55">
        <v>6</v>
      </c>
      <c r="F109" s="56">
        <v>518.4</v>
      </c>
      <c r="G109" s="57">
        <f t="shared" si="17"/>
        <v>341.97330119999998</v>
      </c>
      <c r="H109" s="55">
        <v>103.96</v>
      </c>
      <c r="I109" s="57">
        <v>23.08</v>
      </c>
      <c r="J109" s="58">
        <f t="shared" si="22"/>
        <v>23.08</v>
      </c>
      <c r="K109" s="66">
        <f t="shared" si="18"/>
        <v>30.096666666666664</v>
      </c>
      <c r="L109" s="5">
        <f t="shared" si="23"/>
        <v>8.3452179266764279</v>
      </c>
      <c r="M109" s="5">
        <f t="shared" si="19"/>
        <v>1.4354313451683254E-2</v>
      </c>
      <c r="N109" s="5">
        <f t="shared" si="20"/>
        <v>1.4151179546242787E-2</v>
      </c>
      <c r="O109" s="5">
        <f t="shared" si="24"/>
        <v>0.14000000000000057</v>
      </c>
      <c r="P109" s="5">
        <f t="shared" si="25"/>
        <v>0.13000000000000966</v>
      </c>
      <c r="Q109" s="9">
        <f t="shared" si="21"/>
        <v>9.4678205945585159</v>
      </c>
      <c r="R109" s="9"/>
      <c r="S109" s="5" t="e">
        <f>L112-L109</f>
        <v>#VALUE!</v>
      </c>
      <c r="T109" s="8" t="e">
        <f>L115-L112</f>
        <v>#VALUE!</v>
      </c>
      <c r="U109" s="10">
        <f>I112-I109</f>
        <v>-0.46999999999999886</v>
      </c>
      <c r="V109" s="8">
        <f>I115-I112</f>
        <v>-7.9999999999998295E-2</v>
      </c>
      <c r="W109" t="e">
        <f>(((U109/S109)*T109)+((V109/T109)*S109))/(S109+T109)</f>
        <v>#VALUE!</v>
      </c>
      <c r="X109" t="e">
        <f>(W112-W109)/(L112-L109)</f>
        <v>#VALUE!</v>
      </c>
    </row>
    <row r="110" spans="1:24">
      <c r="A110" s="54">
        <v>4270</v>
      </c>
      <c r="B110" s="54" t="s">
        <v>47</v>
      </c>
      <c r="C110" s="54" t="s">
        <v>47</v>
      </c>
      <c r="D110" s="55">
        <v>95</v>
      </c>
      <c r="E110" s="55">
        <v>6</v>
      </c>
      <c r="F110" s="56">
        <v>518.4</v>
      </c>
      <c r="G110" s="57">
        <f t="shared" si="17"/>
        <v>342.40093230000002</v>
      </c>
      <c r="H110" s="55">
        <v>104.09</v>
      </c>
      <c r="I110" s="57">
        <v>23.210000000000008</v>
      </c>
      <c r="J110" s="58">
        <f t="shared" si="22"/>
        <v>23.210000000000008</v>
      </c>
      <c r="K110" s="66">
        <f t="shared" si="18"/>
        <v>30.326666666666675</v>
      </c>
      <c r="L110" s="5">
        <f t="shared" si="23"/>
        <v>8.3593691062226707</v>
      </c>
      <c r="M110" s="5">
        <f t="shared" si="19"/>
        <v>1.4151179546242787E-2</v>
      </c>
      <c r="N110" s="5">
        <f t="shared" si="20"/>
        <v>1.1641575015485017E-2</v>
      </c>
      <c r="O110" s="5">
        <f t="shared" si="24"/>
        <v>0.13000000000000966</v>
      </c>
      <c r="P110" s="5">
        <f t="shared" si="25"/>
        <v>0.10999999999999943</v>
      </c>
      <c r="Q110" s="9">
        <f t="shared" si="21"/>
        <v>9.3304679524544625</v>
      </c>
      <c r="R110" s="9"/>
      <c r="S110" s="9"/>
      <c r="V110" s="8"/>
    </row>
    <row r="111" spans="1:24" s="32" customFormat="1">
      <c r="A111" s="59">
        <v>4320</v>
      </c>
      <c r="B111" s="59" t="s">
        <v>47</v>
      </c>
      <c r="C111" s="59" t="s">
        <v>47</v>
      </c>
      <c r="D111" s="60">
        <v>95</v>
      </c>
      <c r="E111" s="60">
        <v>6</v>
      </c>
      <c r="F111" s="61">
        <v>518.4</v>
      </c>
      <c r="G111" s="62">
        <f t="shared" si="17"/>
        <v>342.76277400000004</v>
      </c>
      <c r="H111" s="60">
        <v>104.2</v>
      </c>
      <c r="I111" s="62">
        <v>23.320000000000007</v>
      </c>
      <c r="J111" s="63">
        <f t="shared" si="22"/>
        <v>23.320000000000007</v>
      </c>
      <c r="K111" s="66">
        <f t="shared" si="18"/>
        <v>30.520000000000007</v>
      </c>
      <c r="L111" s="34">
        <f t="shared" si="23"/>
        <v>8.3710106812381557</v>
      </c>
      <c r="M111" s="34">
        <f t="shared" si="19"/>
        <v>1.1641575015485017E-2</v>
      </c>
      <c r="N111" s="34" t="e">
        <f t="shared" si="20"/>
        <v>#VALUE!</v>
      </c>
      <c r="O111" s="34">
        <f t="shared" si="24"/>
        <v>0.10999999999999943</v>
      </c>
      <c r="P111" s="34">
        <f t="shared" si="25"/>
        <v>-0.71000000000000796</v>
      </c>
      <c r="Q111" s="31" t="e">
        <f t="shared" si="21"/>
        <v>#VALUE!</v>
      </c>
      <c r="R111" s="9"/>
      <c r="S111" s="34"/>
      <c r="T111" s="49"/>
      <c r="U111" s="50"/>
      <c r="V111" s="49"/>
    </row>
    <row r="112" spans="1:24" ht="17.5">
      <c r="A112" s="43">
        <v>4320.5</v>
      </c>
      <c r="B112" s="43">
        <v>0.5</v>
      </c>
      <c r="C112" s="44" t="e" cm="1">
        <f t="array" ref="C112">A2WA112/B112</f>
        <v>#NAME?</v>
      </c>
      <c r="D112" s="44">
        <v>0</v>
      </c>
      <c r="E112" s="44">
        <v>0</v>
      </c>
      <c r="F112" s="45">
        <v>0</v>
      </c>
      <c r="G112" s="42">
        <f t="shared" si="17"/>
        <v>340.42725029999997</v>
      </c>
      <c r="H112" s="44">
        <v>103.49</v>
      </c>
      <c r="I112" s="42">
        <v>22.61</v>
      </c>
      <c r="J112" s="46">
        <f t="shared" ref="J112:J143" si="26">J6+I112</f>
        <v>23.78</v>
      </c>
      <c r="K112" s="66"/>
      <c r="L112" s="51" t="s">
        <v>88</v>
      </c>
      <c r="M112" s="14" t="s">
        <v>80</v>
      </c>
      <c r="N112" s="15" t="s">
        <v>81</v>
      </c>
      <c r="O112" s="14" t="s">
        <v>76</v>
      </c>
      <c r="P112" s="14" t="s">
        <v>79</v>
      </c>
      <c r="Q112" s="16" t="s">
        <v>89</v>
      </c>
      <c r="R112" s="5"/>
      <c r="S112" s="14" t="s">
        <v>80</v>
      </c>
      <c r="T112" s="15" t="s">
        <v>81</v>
      </c>
      <c r="U112" s="14" t="s">
        <v>76</v>
      </c>
      <c r="V112" s="14" t="s">
        <v>79</v>
      </c>
      <c r="W112" s="16" t="s">
        <v>85</v>
      </c>
      <c r="X112" s="14" t="s">
        <v>82</v>
      </c>
    </row>
    <row r="113" spans="1:24">
      <c r="A113" s="43">
        <v>4321</v>
      </c>
      <c r="B113" s="43">
        <v>1</v>
      </c>
      <c r="C113" s="44">
        <f t="shared" ref="C113:C145" si="27">A113/B113</f>
        <v>4321</v>
      </c>
      <c r="D113" s="44">
        <v>0</v>
      </c>
      <c r="E113" s="44">
        <v>0</v>
      </c>
      <c r="F113" s="45">
        <v>0</v>
      </c>
      <c r="G113" s="42">
        <f t="shared" si="17"/>
        <v>340.32856620000001</v>
      </c>
      <c r="H113" s="44">
        <v>103.46</v>
      </c>
      <c r="I113" s="42">
        <v>22.58</v>
      </c>
      <c r="J113" s="46">
        <f t="shared" si="26"/>
        <v>23.75</v>
      </c>
      <c r="K113" s="66"/>
      <c r="L113" s="5">
        <f t="shared" ref="L113:L144" si="28">LN(C113)</f>
        <v>8.3712421359319329</v>
      </c>
      <c r="M113" s="5" t="e">
        <f t="shared" si="19"/>
        <v>#VALUE!</v>
      </c>
      <c r="N113" s="5">
        <f t="shared" si="20"/>
        <v>-0.40534940084740434</v>
      </c>
      <c r="O113" s="5">
        <f t="shared" ref="O113:O144" si="29">I113-I112</f>
        <v>-3.0000000000001137E-2</v>
      </c>
      <c r="P113" s="5">
        <f t="shared" ref="P113:P144" si="30">I114-I113</f>
        <v>-1.9999999999996021E-2</v>
      </c>
      <c r="Q113" s="9" t="e">
        <f t="shared" si="21"/>
        <v>#VALUE!</v>
      </c>
      <c r="R113" s="5"/>
      <c r="S113" s="5">
        <f>L116-L113</f>
        <v>-0.91594365024864199</v>
      </c>
      <c r="T113" s="8">
        <f>L119-L116</f>
        <v>-0.46965666804408279</v>
      </c>
      <c r="U113" s="10">
        <f>I116-I113</f>
        <v>-7.9999999999998295E-2</v>
      </c>
      <c r="V113" s="8">
        <f>I119-I116</f>
        <v>-6.0000000000002274E-2</v>
      </c>
      <c r="W113">
        <f>(((U113/S113)*T113)+((V113/T113)*S113))/(S113+T113)</f>
        <v>0.11405527692511389</v>
      </c>
      <c r="X113">
        <f>-(W116-W113)/(L116-L113)</f>
        <v>4.1385395430669075E-2</v>
      </c>
    </row>
    <row r="114" spans="1:24">
      <c r="A114" s="43">
        <v>4321.5</v>
      </c>
      <c r="B114" s="43">
        <v>1.5</v>
      </c>
      <c r="C114" s="44">
        <f t="shared" si="27"/>
        <v>2881</v>
      </c>
      <c r="D114" s="44">
        <v>0</v>
      </c>
      <c r="E114" s="44">
        <v>0</v>
      </c>
      <c r="F114" s="45">
        <v>0</v>
      </c>
      <c r="G114" s="42">
        <f t="shared" si="17"/>
        <v>340.26277679999998</v>
      </c>
      <c r="H114" s="44">
        <v>103.44</v>
      </c>
      <c r="I114" s="42">
        <v>22.560000000000002</v>
      </c>
      <c r="J114" s="46">
        <f t="shared" si="26"/>
        <v>23.78</v>
      </c>
      <c r="K114" s="66"/>
      <c r="L114" s="5">
        <f t="shared" si="28"/>
        <v>7.9658927350845286</v>
      </c>
      <c r="M114" s="5">
        <f t="shared" si="19"/>
        <v>-0.40534940084740434</v>
      </c>
      <c r="N114" s="5">
        <f t="shared" si="20"/>
        <v>-0.287566378577643</v>
      </c>
      <c r="O114" s="5">
        <f t="shared" si="29"/>
        <v>-1.9999999999996021E-2</v>
      </c>
      <c r="P114" s="5">
        <f t="shared" si="30"/>
        <v>-3.0000000000001137E-2</v>
      </c>
      <c r="Q114" s="9">
        <f t="shared" si="21"/>
        <v>8.1505047375951489E-2</v>
      </c>
      <c r="R114" s="5"/>
      <c r="S114" s="9"/>
      <c r="V114" s="8"/>
    </row>
    <row r="115" spans="1:24">
      <c r="A115" s="43">
        <v>4322</v>
      </c>
      <c r="B115" s="43">
        <v>2</v>
      </c>
      <c r="C115" s="44">
        <f t="shared" si="27"/>
        <v>2161</v>
      </c>
      <c r="D115" s="44">
        <v>0</v>
      </c>
      <c r="E115" s="44">
        <v>0</v>
      </c>
      <c r="F115" s="45">
        <v>0</v>
      </c>
      <c r="G115" s="42">
        <f t="shared" si="17"/>
        <v>340.16409270000003</v>
      </c>
      <c r="H115" s="44">
        <v>103.41</v>
      </c>
      <c r="I115" s="42">
        <v>22.53</v>
      </c>
      <c r="J115" s="46">
        <f t="shared" si="26"/>
        <v>23.790000000000006</v>
      </c>
      <c r="K115" s="66"/>
      <c r="L115" s="5">
        <f t="shared" si="28"/>
        <v>7.6783263565068856</v>
      </c>
      <c r="M115" s="5">
        <f t="shared" si="19"/>
        <v>-0.287566378577643</v>
      </c>
      <c r="N115" s="5">
        <f t="shared" si="20"/>
        <v>-0.22302787082359465</v>
      </c>
      <c r="O115" s="5">
        <f t="shared" si="29"/>
        <v>-3.0000000000001137E-2</v>
      </c>
      <c r="P115" s="5">
        <f t="shared" si="30"/>
        <v>-3.0000000000001137E-2</v>
      </c>
      <c r="Q115" s="9">
        <f t="shared" si="21"/>
        <v>0.12132593946040608</v>
      </c>
      <c r="R115" s="5"/>
      <c r="S115" s="5"/>
      <c r="T115" s="8"/>
      <c r="U115" s="10"/>
      <c r="V115" s="8"/>
    </row>
    <row r="116" spans="1:24">
      <c r="A116" s="43">
        <v>4322.5</v>
      </c>
      <c r="B116" s="43">
        <v>2.5</v>
      </c>
      <c r="C116" s="44">
        <f t="shared" si="27"/>
        <v>1729</v>
      </c>
      <c r="D116" s="44">
        <v>0</v>
      </c>
      <c r="E116" s="44">
        <v>0</v>
      </c>
      <c r="F116" s="45">
        <v>0</v>
      </c>
      <c r="G116" s="42">
        <f t="shared" si="17"/>
        <v>340.06540860000001</v>
      </c>
      <c r="H116" s="44">
        <v>103.38</v>
      </c>
      <c r="I116" s="42">
        <v>22.5</v>
      </c>
      <c r="J116" s="46">
        <f t="shared" si="26"/>
        <v>23.760000000000005</v>
      </c>
      <c r="K116" s="66"/>
      <c r="L116" s="5">
        <f t="shared" si="28"/>
        <v>7.4552984856832909</v>
      </c>
      <c r="M116" s="5">
        <f t="shared" ref="M116:M179" si="31">L116-L115</f>
        <v>-0.22302787082359465</v>
      </c>
      <c r="N116" s="5">
        <f t="shared" ref="N116:N179" si="32">L117-L116</f>
        <v>-0.18220588968376905</v>
      </c>
      <c r="O116" s="5">
        <f t="shared" si="29"/>
        <v>-3.0000000000001137E-2</v>
      </c>
      <c r="P116" s="5">
        <f t="shared" si="30"/>
        <v>-1.9999999999996021E-2</v>
      </c>
      <c r="Q116" s="9">
        <f t="shared" si="21"/>
        <v>0.12089269867358533</v>
      </c>
      <c r="R116" s="5"/>
      <c r="S116" s="5">
        <f>L119-L116</f>
        <v>-0.46965666804408279</v>
      </c>
      <c r="T116" s="8">
        <f>L122-L119</f>
        <v>-0.40500268035425879</v>
      </c>
      <c r="U116" s="10">
        <f>I119-I116</f>
        <v>-6.0000000000002274E-2</v>
      </c>
      <c r="V116" s="8">
        <f>I122-I119</f>
        <v>-6.9999999999993179E-2</v>
      </c>
      <c r="W116">
        <f t="shared" ref="W116" si="33">(((U116/S116)*T116)+((V116/T116)*S116))/(S116+T116)</f>
        <v>0.15196196708286439</v>
      </c>
      <c r="X116">
        <f t="shared" ref="X116" si="34">-(W119-W116)/(L119-L116)</f>
        <v>0.12348203746717031</v>
      </c>
    </row>
    <row r="117" spans="1:24">
      <c r="A117" s="43">
        <v>4323</v>
      </c>
      <c r="B117" s="43">
        <v>3</v>
      </c>
      <c r="C117" s="44">
        <f t="shared" si="27"/>
        <v>1441</v>
      </c>
      <c r="D117" s="44">
        <v>0</v>
      </c>
      <c r="E117" s="44">
        <v>0</v>
      </c>
      <c r="F117" s="45">
        <v>0</v>
      </c>
      <c r="G117" s="42">
        <f t="shared" si="17"/>
        <v>339.99961919999998</v>
      </c>
      <c r="H117" s="44">
        <v>103.36</v>
      </c>
      <c r="I117" s="42">
        <v>22.480000000000004</v>
      </c>
      <c r="J117" s="46">
        <f t="shared" si="26"/>
        <v>23.640000000000015</v>
      </c>
      <c r="K117" s="66"/>
      <c r="L117" s="5">
        <f t="shared" si="28"/>
        <v>7.2730925959995218</v>
      </c>
      <c r="M117" s="5">
        <f t="shared" si="31"/>
        <v>-0.18220588968376905</v>
      </c>
      <c r="N117" s="5">
        <f t="shared" si="32"/>
        <v>-0.15403502609440523</v>
      </c>
      <c r="O117" s="5">
        <f t="shared" si="29"/>
        <v>-1.9999999999996021E-2</v>
      </c>
      <c r="P117" s="5">
        <f t="shared" si="30"/>
        <v>-1.9999999999996021E-2</v>
      </c>
      <c r="Q117" s="9">
        <f t="shared" si="21"/>
        <v>0.12064421277526277</v>
      </c>
      <c r="R117" s="5"/>
      <c r="S117" s="9"/>
      <c r="V117" s="8"/>
    </row>
    <row r="118" spans="1:24">
      <c r="A118" s="43">
        <v>4323.5</v>
      </c>
      <c r="B118" s="43">
        <v>3.5</v>
      </c>
      <c r="C118" s="44">
        <f t="shared" si="27"/>
        <v>1235.2857142857142</v>
      </c>
      <c r="D118" s="44">
        <v>0</v>
      </c>
      <c r="E118" s="44">
        <v>0</v>
      </c>
      <c r="F118" s="45">
        <v>0</v>
      </c>
      <c r="G118" s="42">
        <f t="shared" si="17"/>
        <v>339.93382980000001</v>
      </c>
      <c r="H118" s="44">
        <v>103.34</v>
      </c>
      <c r="I118" s="42">
        <v>22.460000000000008</v>
      </c>
      <c r="J118" s="46">
        <f t="shared" si="26"/>
        <v>23.63000000000001</v>
      </c>
      <c r="K118" s="66"/>
      <c r="L118" s="5">
        <f t="shared" si="28"/>
        <v>7.1190575699051166</v>
      </c>
      <c r="M118" s="5">
        <f t="shared" si="31"/>
        <v>-0.15403502609440523</v>
      </c>
      <c r="N118" s="5">
        <f t="shared" si="32"/>
        <v>-0.13341575226590852</v>
      </c>
      <c r="O118" s="5">
        <f t="shared" si="29"/>
        <v>-1.9999999999996021E-2</v>
      </c>
      <c r="P118" s="5">
        <f t="shared" si="30"/>
        <v>-2.0000000000010232E-2</v>
      </c>
      <c r="Q118" s="9">
        <f t="shared" si="21"/>
        <v>0.14059367583748938</v>
      </c>
      <c r="R118" s="5"/>
      <c r="S118" s="5"/>
      <c r="T118" s="8"/>
      <c r="U118" s="10"/>
      <c r="V118" s="8"/>
    </row>
    <row r="119" spans="1:24">
      <c r="A119" s="43">
        <v>4324</v>
      </c>
      <c r="B119" s="43">
        <v>4</v>
      </c>
      <c r="C119" s="44">
        <f t="shared" si="27"/>
        <v>1081</v>
      </c>
      <c r="D119" s="44">
        <v>0</v>
      </c>
      <c r="E119" s="44">
        <v>0</v>
      </c>
      <c r="F119" s="45">
        <v>0</v>
      </c>
      <c r="G119" s="42">
        <f t="shared" si="17"/>
        <v>339.86804039999998</v>
      </c>
      <c r="H119" s="44">
        <v>103.32</v>
      </c>
      <c r="I119" s="42">
        <v>22.439999999999998</v>
      </c>
      <c r="J119" s="46">
        <f t="shared" si="26"/>
        <v>23.689999999999998</v>
      </c>
      <c r="K119" s="66"/>
      <c r="L119" s="5">
        <f t="shared" si="28"/>
        <v>6.9856418176392081</v>
      </c>
      <c r="M119" s="5">
        <f t="shared" si="31"/>
        <v>-0.13341575226590852</v>
      </c>
      <c r="N119" s="5">
        <f t="shared" si="32"/>
        <v>-0.11766740866891556</v>
      </c>
      <c r="O119" s="5">
        <f t="shared" si="29"/>
        <v>-2.0000000000010232E-2</v>
      </c>
      <c r="P119" s="5">
        <f t="shared" si="30"/>
        <v>-1.9999999999996021E-2</v>
      </c>
      <c r="Q119" s="9">
        <f t="shared" si="21"/>
        <v>0.16056816800622345</v>
      </c>
      <c r="R119" s="5"/>
      <c r="S119" s="5">
        <f>L122-L119</f>
        <v>-0.40500268035425879</v>
      </c>
      <c r="T119" s="8">
        <f>L125-L122</f>
        <v>-0.40477186717918823</v>
      </c>
      <c r="U119" s="10">
        <f>I122-I119</f>
        <v>-6.9999999999993179E-2</v>
      </c>
      <c r="V119" s="8">
        <f>I125-I122</f>
        <v>-9.9999999999994316E-2</v>
      </c>
      <c r="W119">
        <f t="shared" ref="W119" si="35">(((U119/S119)*T119)+((V119/T119)*S119))/(S119+T119)</f>
        <v>0.20995612936299018</v>
      </c>
      <c r="X119">
        <f t="shared" ref="X119" si="36">-(W122-W119)/(L122-L119)</f>
        <v>0.1751005629358616</v>
      </c>
    </row>
    <row r="120" spans="1:24">
      <c r="A120" s="43">
        <v>4324.5</v>
      </c>
      <c r="B120" s="43">
        <v>4.5</v>
      </c>
      <c r="C120" s="44">
        <f t="shared" si="27"/>
        <v>961</v>
      </c>
      <c r="D120" s="44">
        <v>0</v>
      </c>
      <c r="E120" s="44">
        <v>0</v>
      </c>
      <c r="F120" s="45">
        <v>0</v>
      </c>
      <c r="G120" s="42">
        <f t="shared" si="17"/>
        <v>339.80225100000001</v>
      </c>
      <c r="H120" s="44">
        <v>103.3</v>
      </c>
      <c r="I120" s="42">
        <v>22.42</v>
      </c>
      <c r="J120" s="46">
        <f t="shared" si="26"/>
        <v>23.760000000000005</v>
      </c>
      <c r="K120" s="66"/>
      <c r="L120" s="5">
        <f t="shared" si="28"/>
        <v>6.8679744089702925</v>
      </c>
      <c r="M120" s="5">
        <f t="shared" si="31"/>
        <v>-0.11766740866891556</v>
      </c>
      <c r="N120" s="5">
        <f t="shared" si="32"/>
        <v>-0.10524490203841363</v>
      </c>
      <c r="O120" s="5">
        <f t="shared" si="29"/>
        <v>-1.9999999999996021E-2</v>
      </c>
      <c r="P120" s="5">
        <f t="shared" si="30"/>
        <v>-1.9999999999996021E-2</v>
      </c>
      <c r="Q120" s="9">
        <f t="shared" si="21"/>
        <v>0.1805607983124673</v>
      </c>
      <c r="R120" s="5"/>
      <c r="S120" s="9"/>
      <c r="V120" s="8"/>
    </row>
    <row r="121" spans="1:24">
      <c r="A121" s="43">
        <v>4325</v>
      </c>
      <c r="B121" s="43">
        <v>5</v>
      </c>
      <c r="C121" s="44">
        <f t="shared" si="27"/>
        <v>865</v>
      </c>
      <c r="D121" s="44">
        <v>0</v>
      </c>
      <c r="E121" s="44">
        <v>0</v>
      </c>
      <c r="F121" s="45">
        <v>0</v>
      </c>
      <c r="G121" s="42">
        <f t="shared" si="17"/>
        <v>339.73646160000004</v>
      </c>
      <c r="H121" s="44">
        <v>103.28</v>
      </c>
      <c r="I121" s="42">
        <v>22.400000000000006</v>
      </c>
      <c r="J121" s="46">
        <f t="shared" si="26"/>
        <v>23.810000000000016</v>
      </c>
      <c r="K121" s="66"/>
      <c r="L121" s="5">
        <f t="shared" si="28"/>
        <v>6.7627295069318789</v>
      </c>
      <c r="M121" s="5">
        <f t="shared" si="31"/>
        <v>-0.10524490203841363</v>
      </c>
      <c r="N121" s="5">
        <f t="shared" si="32"/>
        <v>-0.1820903696469296</v>
      </c>
      <c r="O121" s="5">
        <f t="shared" si="29"/>
        <v>-1.9999999999996021E-2</v>
      </c>
      <c r="P121" s="5">
        <f t="shared" si="30"/>
        <v>-3.0000000000001137E-2</v>
      </c>
      <c r="Q121" s="9">
        <f t="shared" si="21"/>
        <v>0.18077356908908337</v>
      </c>
      <c r="R121" s="5"/>
      <c r="S121" s="5"/>
      <c r="T121" s="8"/>
      <c r="U121" s="10"/>
      <c r="V121" s="8"/>
    </row>
    <row r="122" spans="1:24">
      <c r="A122" s="43">
        <v>4326</v>
      </c>
      <c r="B122" s="43">
        <v>6</v>
      </c>
      <c r="C122" s="44">
        <f t="shared" si="27"/>
        <v>721</v>
      </c>
      <c r="D122" s="44">
        <v>0</v>
      </c>
      <c r="E122" s="44">
        <v>0</v>
      </c>
      <c r="F122" s="45">
        <v>0</v>
      </c>
      <c r="G122" s="42">
        <f t="shared" si="17"/>
        <v>339.63777750000003</v>
      </c>
      <c r="H122" s="44">
        <v>103.25</v>
      </c>
      <c r="I122" s="42">
        <v>22.370000000000005</v>
      </c>
      <c r="J122" s="46">
        <f t="shared" si="26"/>
        <v>23.820000000000007</v>
      </c>
      <c r="K122" s="66"/>
      <c r="L122" s="5">
        <f t="shared" si="28"/>
        <v>6.5806391372849493</v>
      </c>
      <c r="M122" s="5">
        <f t="shared" si="31"/>
        <v>-0.1820903696469296</v>
      </c>
      <c r="N122" s="5">
        <f t="shared" si="32"/>
        <v>-0.15391954611537795</v>
      </c>
      <c r="O122" s="5">
        <f t="shared" si="29"/>
        <v>-3.0000000000001137E-2</v>
      </c>
      <c r="P122" s="5">
        <f t="shared" si="30"/>
        <v>-4.0000000000006253E-2</v>
      </c>
      <c r="Q122" s="9">
        <f t="shared" si="21"/>
        <v>0.21630219963352684</v>
      </c>
      <c r="R122" s="5"/>
      <c r="S122" s="5">
        <f>L125-L122</f>
        <v>-0.40477186717918823</v>
      </c>
      <c r="T122" s="8">
        <f>L128-L125</f>
        <v>-0.44067841762471538</v>
      </c>
      <c r="U122" s="10">
        <f>I125-I122</f>
        <v>-9.9999999999994316E-2</v>
      </c>
      <c r="V122" s="8">
        <f>I128-I125</f>
        <v>-0.14000000000000057</v>
      </c>
      <c r="W122">
        <f t="shared" ref="W122" si="37">(((U122/S122)*T122)+((V122/T122)*S122))/(S122+T122)</f>
        <v>0.28087232668355372</v>
      </c>
      <c r="X122">
        <f t="shared" ref="X122" si="38">-(W125-W122)/(L125-L122)</f>
        <v>0.2723890742680829</v>
      </c>
    </row>
    <row r="123" spans="1:24">
      <c r="A123" s="43">
        <v>4327</v>
      </c>
      <c r="B123" s="43">
        <v>7</v>
      </c>
      <c r="C123" s="44">
        <f t="shared" si="27"/>
        <v>618.14285714285711</v>
      </c>
      <c r="D123" s="44">
        <v>0</v>
      </c>
      <c r="E123" s="44">
        <v>0</v>
      </c>
      <c r="F123" s="45">
        <v>0</v>
      </c>
      <c r="G123" s="42">
        <f t="shared" si="17"/>
        <v>339.50619869999997</v>
      </c>
      <c r="H123" s="44">
        <v>103.21</v>
      </c>
      <c r="I123" s="42">
        <v>22.33</v>
      </c>
      <c r="J123" s="46">
        <f t="shared" si="26"/>
        <v>23.78</v>
      </c>
      <c r="K123" s="66"/>
      <c r="L123" s="5">
        <f t="shared" si="28"/>
        <v>6.4267195911695714</v>
      </c>
      <c r="M123" s="5">
        <f t="shared" si="31"/>
        <v>-0.15391954611537795</v>
      </c>
      <c r="N123" s="5">
        <f t="shared" si="32"/>
        <v>-0.13330031232309025</v>
      </c>
      <c r="O123" s="5">
        <f t="shared" si="29"/>
        <v>-4.0000000000006253E-2</v>
      </c>
      <c r="P123" s="5">
        <f t="shared" si="30"/>
        <v>-2.9999999999986926E-2</v>
      </c>
      <c r="Q123" s="9">
        <f t="shared" si="21"/>
        <v>0.24121602415587823</v>
      </c>
      <c r="R123" s="5"/>
      <c r="S123" s="9"/>
      <c r="V123" s="8"/>
    </row>
    <row r="124" spans="1:24">
      <c r="A124" s="43">
        <v>4328</v>
      </c>
      <c r="B124" s="43">
        <v>8</v>
      </c>
      <c r="C124" s="44">
        <f t="shared" si="27"/>
        <v>541</v>
      </c>
      <c r="D124" s="44">
        <v>0</v>
      </c>
      <c r="E124" s="44">
        <v>0</v>
      </c>
      <c r="F124" s="45">
        <v>0</v>
      </c>
      <c r="G124" s="42">
        <f t="shared" si="17"/>
        <v>339.40751460000001</v>
      </c>
      <c r="H124" s="44">
        <v>103.18</v>
      </c>
      <c r="I124" s="42">
        <v>22.300000000000011</v>
      </c>
      <c r="J124" s="46">
        <f t="shared" si="26"/>
        <v>23.780000000000015</v>
      </c>
      <c r="K124" s="66"/>
      <c r="L124" s="5">
        <f t="shared" si="28"/>
        <v>6.2934192788464811</v>
      </c>
      <c r="M124" s="5">
        <f t="shared" si="31"/>
        <v>-0.13330031232309025</v>
      </c>
      <c r="N124" s="5">
        <f t="shared" si="32"/>
        <v>-0.11755200874072003</v>
      </c>
      <c r="O124" s="5">
        <f t="shared" si="29"/>
        <v>-2.9999999999986926E-2</v>
      </c>
      <c r="P124" s="5">
        <f t="shared" si="30"/>
        <v>-3.0000000000001137E-2</v>
      </c>
      <c r="Q124" s="9">
        <f t="shared" si="21"/>
        <v>0.24107737252395564</v>
      </c>
      <c r="R124" s="5"/>
      <c r="S124" s="5"/>
      <c r="T124" s="8"/>
      <c r="U124" s="10"/>
      <c r="V124" s="8"/>
    </row>
    <row r="125" spans="1:24">
      <c r="A125" s="43">
        <v>4329</v>
      </c>
      <c r="B125" s="43">
        <v>9</v>
      </c>
      <c r="C125" s="44">
        <f t="shared" si="27"/>
        <v>481</v>
      </c>
      <c r="D125" s="44">
        <v>0</v>
      </c>
      <c r="E125" s="44">
        <v>0</v>
      </c>
      <c r="F125" s="45">
        <v>0</v>
      </c>
      <c r="G125" s="42">
        <f t="shared" si="17"/>
        <v>339.30883050000006</v>
      </c>
      <c r="H125" s="44">
        <v>103.15</v>
      </c>
      <c r="I125" s="42">
        <v>22.27000000000001</v>
      </c>
      <c r="J125" s="46">
        <f t="shared" si="26"/>
        <v>23.800000000000011</v>
      </c>
      <c r="K125" s="66"/>
      <c r="L125" s="5">
        <f t="shared" si="28"/>
        <v>6.1758672701057611</v>
      </c>
      <c r="M125" s="5">
        <f t="shared" si="31"/>
        <v>-0.11755200874072003</v>
      </c>
      <c r="N125" s="5">
        <f t="shared" si="32"/>
        <v>-0.10512954210327141</v>
      </c>
      <c r="O125" s="5">
        <f t="shared" si="29"/>
        <v>-3.0000000000001137E-2</v>
      </c>
      <c r="P125" s="5">
        <f t="shared" si="30"/>
        <v>-3.0000000000001137E-2</v>
      </c>
      <c r="Q125" s="9">
        <f t="shared" si="21"/>
        <v>0.27112534529044519</v>
      </c>
      <c r="R125" s="5"/>
      <c r="S125" s="5">
        <f>L128-L125</f>
        <v>-0.44067841762471538</v>
      </c>
      <c r="T125" s="8">
        <f>L131-L128</f>
        <v>-0.35529149894058598</v>
      </c>
      <c r="U125" s="10">
        <f>I128-I125</f>
        <v>-0.14000000000000057</v>
      </c>
      <c r="V125" s="8">
        <f>I131-I128</f>
        <v>-0.1600000000000108</v>
      </c>
      <c r="W125">
        <f t="shared" ref="W125" si="39">(((U125/S125)*T125)+((V125/T125)*S125))/(S125+T125)</f>
        <v>0.39112776087425621</v>
      </c>
      <c r="X125">
        <f t="shared" ref="X125" si="40">-(W128-W125)/(L128-L125)</f>
        <v>0.29266710351173292</v>
      </c>
    </row>
    <row r="126" spans="1:24">
      <c r="A126" s="43">
        <v>4330</v>
      </c>
      <c r="B126" s="43">
        <v>10</v>
      </c>
      <c r="C126" s="44">
        <f t="shared" si="27"/>
        <v>433</v>
      </c>
      <c r="D126" s="44">
        <v>0</v>
      </c>
      <c r="E126" s="44">
        <v>0</v>
      </c>
      <c r="F126" s="45">
        <v>0</v>
      </c>
      <c r="G126" s="42">
        <f t="shared" si="17"/>
        <v>339.21014640000004</v>
      </c>
      <c r="H126" s="44">
        <v>103.12</v>
      </c>
      <c r="I126" s="42">
        <v>22.240000000000009</v>
      </c>
      <c r="J126" s="46">
        <f t="shared" si="26"/>
        <v>23.810000000000016</v>
      </c>
      <c r="K126" s="66"/>
      <c r="L126" s="5">
        <f t="shared" si="28"/>
        <v>6.0707377280024897</v>
      </c>
      <c r="M126" s="5">
        <f t="shared" si="31"/>
        <v>-0.10512954210327141</v>
      </c>
      <c r="N126" s="5">
        <f t="shared" si="32"/>
        <v>-0.18185976966960915</v>
      </c>
      <c r="O126" s="5">
        <f t="shared" si="29"/>
        <v>-3.0000000000001137E-2</v>
      </c>
      <c r="P126" s="5">
        <f t="shared" si="30"/>
        <v>-6.0000000000002274E-2</v>
      </c>
      <c r="Q126" s="9">
        <f t="shared" si="21"/>
        <v>0.30168623081886564</v>
      </c>
      <c r="R126" s="5"/>
      <c r="S126" s="9"/>
      <c r="V126" s="8"/>
    </row>
    <row r="127" spans="1:24">
      <c r="A127" s="43">
        <v>4332</v>
      </c>
      <c r="B127" s="43">
        <v>12</v>
      </c>
      <c r="C127" s="44">
        <f t="shared" si="27"/>
        <v>361</v>
      </c>
      <c r="D127" s="44">
        <v>0</v>
      </c>
      <c r="E127" s="44">
        <v>0</v>
      </c>
      <c r="F127" s="45">
        <v>0</v>
      </c>
      <c r="G127" s="42">
        <f t="shared" si="17"/>
        <v>339.01277820000001</v>
      </c>
      <c r="H127" s="44">
        <v>103.06</v>
      </c>
      <c r="I127" s="42">
        <v>22.180000000000007</v>
      </c>
      <c r="J127" s="46">
        <f t="shared" si="26"/>
        <v>23.830000000000013</v>
      </c>
      <c r="K127" s="66"/>
      <c r="L127" s="5">
        <f t="shared" si="28"/>
        <v>5.8888779583328805</v>
      </c>
      <c r="M127" s="5">
        <f t="shared" si="31"/>
        <v>-0.18185976966960915</v>
      </c>
      <c r="N127" s="5">
        <f t="shared" si="32"/>
        <v>-0.15368910585183482</v>
      </c>
      <c r="O127" s="5">
        <f t="shared" si="29"/>
        <v>-6.0000000000002274E-2</v>
      </c>
      <c r="P127" s="5">
        <f t="shared" si="30"/>
        <v>-4.9999999999997158E-2</v>
      </c>
      <c r="Q127" s="9">
        <f t="shared" si="21"/>
        <v>0.32743554261589625</v>
      </c>
      <c r="R127" s="5"/>
      <c r="S127" s="5"/>
      <c r="T127" s="8"/>
      <c r="U127" s="10"/>
      <c r="V127" s="8"/>
    </row>
    <row r="128" spans="1:24">
      <c r="A128" s="43">
        <v>4334</v>
      </c>
      <c r="B128" s="43">
        <v>14</v>
      </c>
      <c r="C128" s="44">
        <f t="shared" si="27"/>
        <v>309.57142857142856</v>
      </c>
      <c r="D128" s="44">
        <v>0</v>
      </c>
      <c r="E128" s="44">
        <v>0</v>
      </c>
      <c r="F128" s="45">
        <v>0</v>
      </c>
      <c r="G128" s="42">
        <f t="shared" si="17"/>
        <v>338.84830470000003</v>
      </c>
      <c r="H128" s="44">
        <v>103.01</v>
      </c>
      <c r="I128" s="42">
        <v>22.13000000000001</v>
      </c>
      <c r="J128" s="46">
        <f t="shared" si="26"/>
        <v>23.840000000000018</v>
      </c>
      <c r="K128" s="66"/>
      <c r="L128" s="5">
        <f t="shared" si="28"/>
        <v>5.7351888524810457</v>
      </c>
      <c r="M128" s="5">
        <f t="shared" si="31"/>
        <v>-0.15368910585183482</v>
      </c>
      <c r="N128" s="5">
        <f t="shared" si="32"/>
        <v>-0.13307003160134467</v>
      </c>
      <c r="O128" s="5">
        <f t="shared" si="29"/>
        <v>-4.9999999999997158E-2</v>
      </c>
      <c r="P128" s="5">
        <f t="shared" si="30"/>
        <v>-6.0000000000002274E-2</v>
      </c>
      <c r="Q128" s="9">
        <f t="shared" si="21"/>
        <v>0.39262531225737363</v>
      </c>
      <c r="R128" s="5"/>
      <c r="S128" s="5">
        <f>L131-L128</f>
        <v>-0.35529149894058598</v>
      </c>
      <c r="T128" s="8">
        <f>L134-L131</f>
        <v>-0.55616552574327027</v>
      </c>
      <c r="U128" s="10">
        <f>I131-I128</f>
        <v>-0.1600000000000108</v>
      </c>
      <c r="V128" s="8">
        <f>I134-I131</f>
        <v>-0.34999999999999432</v>
      </c>
      <c r="W128">
        <f t="shared" ref="W128" si="41">(((U128/S128)*T128)+((V128/T128)*S128))/(S128+T128)</f>
        <v>0.52009983694061546</v>
      </c>
      <c r="X128">
        <f t="shared" ref="X128" si="42">-(W131-W128)/(L131-L128)</f>
        <v>0.63730684352242195</v>
      </c>
    </row>
    <row r="129" spans="1:24">
      <c r="A129" s="43">
        <v>4336</v>
      </c>
      <c r="B129" s="43">
        <v>16</v>
      </c>
      <c r="C129" s="44">
        <f t="shared" si="27"/>
        <v>271</v>
      </c>
      <c r="D129" s="44">
        <v>0</v>
      </c>
      <c r="E129" s="44">
        <v>0</v>
      </c>
      <c r="F129" s="45">
        <v>0</v>
      </c>
      <c r="G129" s="42">
        <f t="shared" si="17"/>
        <v>338.6509365</v>
      </c>
      <c r="H129" s="44">
        <v>102.95</v>
      </c>
      <c r="I129" s="42">
        <v>22.070000000000007</v>
      </c>
      <c r="J129" s="46">
        <f t="shared" si="26"/>
        <v>23.850000000000009</v>
      </c>
      <c r="K129" s="66"/>
      <c r="L129" s="5">
        <f t="shared" si="28"/>
        <v>5.602118820879701</v>
      </c>
      <c r="M129" s="5">
        <f t="shared" si="31"/>
        <v>-0.13307003160134467</v>
      </c>
      <c r="N129" s="5">
        <f t="shared" si="32"/>
        <v>-0.11732188738904625</v>
      </c>
      <c r="O129" s="5">
        <f t="shared" si="29"/>
        <v>-6.0000000000002274E-2</v>
      </c>
      <c r="P129" s="5">
        <f t="shared" si="30"/>
        <v>-4.9999999999997158E-2</v>
      </c>
      <c r="Q129" s="9">
        <f t="shared" si="21"/>
        <v>0.43775703702199525</v>
      </c>
      <c r="R129" s="5"/>
      <c r="S129" s="9"/>
      <c r="V129" s="8"/>
    </row>
    <row r="130" spans="1:24">
      <c r="A130" s="43">
        <v>4338</v>
      </c>
      <c r="B130" s="43">
        <v>18</v>
      </c>
      <c r="C130" s="44">
        <f t="shared" si="27"/>
        <v>241</v>
      </c>
      <c r="D130" s="44">
        <v>0</v>
      </c>
      <c r="E130" s="44">
        <v>0</v>
      </c>
      <c r="F130" s="45">
        <v>0</v>
      </c>
      <c r="G130" s="42">
        <f t="shared" si="17"/>
        <v>338.48646300000001</v>
      </c>
      <c r="H130" s="44">
        <v>102.9</v>
      </c>
      <c r="I130" s="42">
        <v>22.02000000000001</v>
      </c>
      <c r="J130" s="46">
        <f t="shared" si="26"/>
        <v>23.870000000000019</v>
      </c>
      <c r="K130" s="66"/>
      <c r="L130" s="5">
        <f t="shared" si="28"/>
        <v>5.4847969334906548</v>
      </c>
      <c r="M130" s="5">
        <f t="shared" si="31"/>
        <v>-0.11732188738904625</v>
      </c>
      <c r="N130" s="5">
        <f t="shared" si="32"/>
        <v>-0.10489957995019505</v>
      </c>
      <c r="O130" s="5">
        <f t="shared" si="29"/>
        <v>-4.9999999999997158E-2</v>
      </c>
      <c r="P130" s="5">
        <f t="shared" si="30"/>
        <v>-5.0000000000011369E-2</v>
      </c>
      <c r="Q130" s="9">
        <f t="shared" si="21"/>
        <v>0.45282274082233004</v>
      </c>
      <c r="R130" s="5"/>
      <c r="S130" s="5"/>
      <c r="T130" s="8"/>
      <c r="U130" s="10"/>
      <c r="V130" s="8"/>
    </row>
    <row r="131" spans="1:24">
      <c r="A131" s="43">
        <v>4340</v>
      </c>
      <c r="B131" s="43">
        <v>20</v>
      </c>
      <c r="C131" s="44">
        <f t="shared" si="27"/>
        <v>217</v>
      </c>
      <c r="D131" s="44">
        <v>0</v>
      </c>
      <c r="E131" s="44">
        <v>0</v>
      </c>
      <c r="F131" s="45">
        <v>0</v>
      </c>
      <c r="G131" s="42">
        <f t="shared" si="17"/>
        <v>338.32198949999997</v>
      </c>
      <c r="H131" s="44">
        <v>102.85</v>
      </c>
      <c r="I131" s="42">
        <v>21.97</v>
      </c>
      <c r="J131" s="46">
        <f t="shared" si="26"/>
        <v>23.89</v>
      </c>
      <c r="K131" s="66"/>
      <c r="L131" s="5">
        <f t="shared" si="28"/>
        <v>5.3798973535404597</v>
      </c>
      <c r="M131" s="5">
        <f t="shared" si="31"/>
        <v>-0.10489957995019505</v>
      </c>
      <c r="N131" s="5">
        <f t="shared" si="32"/>
        <v>-0.22199214070916806</v>
      </c>
      <c r="O131" s="5">
        <f t="shared" si="29"/>
        <v>-5.0000000000011369E-2</v>
      </c>
      <c r="P131" s="5">
        <f t="shared" si="30"/>
        <v>-0.11999999999999034</v>
      </c>
      <c r="Q131" s="9">
        <f t="shared" si="21"/>
        <v>0.4971561297494545</v>
      </c>
      <c r="R131" s="5"/>
      <c r="S131" s="5">
        <f>L134-L131</f>
        <v>-0.55616552574327027</v>
      </c>
      <c r="T131" s="8">
        <f>L137-L134</f>
        <v>-0.35323654513570002</v>
      </c>
      <c r="U131" s="10">
        <f>I134-I131</f>
        <v>-0.34999999999999432</v>
      </c>
      <c r="V131" s="8">
        <f>I137-I134</f>
        <v>-0.29000000000000625</v>
      </c>
      <c r="W131">
        <f t="shared" ref="W131" si="43">(((U131/S131)*T131)+((V131/T131)*S131))/(S131+T131)</f>
        <v>0.74652954066079025</v>
      </c>
      <c r="X131">
        <f t="shared" ref="X131" si="44">-(W134-W131)/(L134-L131)</f>
        <v>0.32242159192314546</v>
      </c>
    </row>
    <row r="132" spans="1:24">
      <c r="A132" s="43">
        <v>4345</v>
      </c>
      <c r="B132" s="43">
        <v>25</v>
      </c>
      <c r="C132" s="44">
        <f t="shared" si="27"/>
        <v>173.8</v>
      </c>
      <c r="D132" s="44">
        <v>0</v>
      </c>
      <c r="E132" s="44">
        <v>0</v>
      </c>
      <c r="F132" s="45">
        <v>0</v>
      </c>
      <c r="G132" s="42">
        <f t="shared" si="17"/>
        <v>337.92725310000003</v>
      </c>
      <c r="H132" s="44">
        <v>102.73</v>
      </c>
      <c r="I132" s="42">
        <v>21.850000000000009</v>
      </c>
      <c r="J132" s="46">
        <f t="shared" si="26"/>
        <v>23.910000000000011</v>
      </c>
      <c r="K132" s="66"/>
      <c r="L132" s="5">
        <f t="shared" si="28"/>
        <v>5.1579052128312917</v>
      </c>
      <c r="M132" s="5">
        <f t="shared" si="31"/>
        <v>-0.22199214070916806</v>
      </c>
      <c r="N132" s="5">
        <f t="shared" si="32"/>
        <v>-0.18117147041071746</v>
      </c>
      <c r="O132" s="5">
        <f t="shared" si="29"/>
        <v>-0.11999999999999034</v>
      </c>
      <c r="P132" s="5">
        <f t="shared" si="30"/>
        <v>-0.12000000000000455</v>
      </c>
      <c r="Q132" s="9">
        <f t="shared" si="21"/>
        <v>0.60762379939534528</v>
      </c>
      <c r="R132" s="5"/>
      <c r="S132" s="9"/>
      <c r="V132" s="8"/>
    </row>
    <row r="133" spans="1:24">
      <c r="A133" s="43">
        <v>4350</v>
      </c>
      <c r="B133" s="43">
        <v>30</v>
      </c>
      <c r="C133" s="44">
        <f t="shared" si="27"/>
        <v>145</v>
      </c>
      <c r="D133" s="44">
        <v>0</v>
      </c>
      <c r="E133" s="44">
        <v>0</v>
      </c>
      <c r="F133" s="45">
        <v>0</v>
      </c>
      <c r="G133" s="42">
        <f t="shared" si="17"/>
        <v>337.53251670000003</v>
      </c>
      <c r="H133" s="44">
        <v>102.61</v>
      </c>
      <c r="I133" s="42">
        <v>21.730000000000004</v>
      </c>
      <c r="J133" s="46">
        <f t="shared" si="26"/>
        <v>23.92</v>
      </c>
      <c r="K133" s="66"/>
      <c r="L133" s="5">
        <f t="shared" si="28"/>
        <v>4.9767337424205742</v>
      </c>
      <c r="M133" s="5">
        <f t="shared" si="31"/>
        <v>-0.18117147041071746</v>
      </c>
      <c r="N133" s="5">
        <f t="shared" si="32"/>
        <v>-0.15300191462338475</v>
      </c>
      <c r="O133" s="5">
        <f t="shared" si="29"/>
        <v>-0.12000000000000455</v>
      </c>
      <c r="P133" s="5">
        <f t="shared" si="30"/>
        <v>-0.10999999999999943</v>
      </c>
      <c r="Q133" s="9">
        <f t="shared" si="21"/>
        <v>0.69303572958440496</v>
      </c>
      <c r="R133" s="5"/>
      <c r="S133" s="5"/>
      <c r="T133" s="8"/>
      <c r="U133" s="10"/>
      <c r="V133" s="8"/>
    </row>
    <row r="134" spans="1:24">
      <c r="A134" s="43">
        <v>4355</v>
      </c>
      <c r="B134" s="43">
        <v>35</v>
      </c>
      <c r="C134" s="44">
        <f t="shared" si="27"/>
        <v>124.42857142857143</v>
      </c>
      <c r="D134" s="44">
        <v>0</v>
      </c>
      <c r="E134" s="44">
        <v>0</v>
      </c>
      <c r="F134" s="45">
        <v>0</v>
      </c>
      <c r="G134" s="42">
        <f t="shared" ref="G134:G197" si="45">H134*3.28947</f>
        <v>337.17067500000002</v>
      </c>
      <c r="H134" s="44">
        <v>102.5</v>
      </c>
      <c r="I134" s="42">
        <v>21.620000000000005</v>
      </c>
      <c r="J134" s="46">
        <f t="shared" si="26"/>
        <v>23.940000000000012</v>
      </c>
      <c r="K134" s="66"/>
      <c r="L134" s="5">
        <f t="shared" si="28"/>
        <v>4.8237318277971895</v>
      </c>
      <c r="M134" s="5">
        <f t="shared" si="31"/>
        <v>-0.15300191462338475</v>
      </c>
      <c r="N134" s="5">
        <f t="shared" si="32"/>
        <v>-0.132383945568046</v>
      </c>
      <c r="O134" s="5">
        <f t="shared" si="29"/>
        <v>-0.10999999999999943</v>
      </c>
      <c r="P134" s="5">
        <f t="shared" si="30"/>
        <v>-9.9999999999994316E-2</v>
      </c>
      <c r="Q134" s="9">
        <f t="shared" ref="Q134:Q197" si="46">(((O134/M134)*N134)+((P134/N134)*M134))/(M134+N134)</f>
        <v>0.73847800865923396</v>
      </c>
      <c r="R134" s="5"/>
      <c r="S134" s="5">
        <f>L137-L134</f>
        <v>-0.35323654513570002</v>
      </c>
      <c r="T134" s="8">
        <f>L140-L137</f>
        <v>-0.33190601864163138</v>
      </c>
      <c r="U134" s="10">
        <f>I137-I134</f>
        <v>-0.29000000000000625</v>
      </c>
      <c r="V134" s="8">
        <f>I140-I137</f>
        <v>-0.3399999999999892</v>
      </c>
      <c r="W134">
        <f t="shared" ref="W134" si="47">(((U134/S134)*T134)+((V134/T134)*S134))/(S134+T134)</f>
        <v>0.92584931484370858</v>
      </c>
      <c r="X134">
        <f t="shared" ref="X134" si="48">-(W137-W134)/(L137-L134)</f>
        <v>0.87615647073191716</v>
      </c>
    </row>
    <row r="135" spans="1:24">
      <c r="A135" s="43">
        <v>4360</v>
      </c>
      <c r="B135" s="43">
        <v>40</v>
      </c>
      <c r="C135" s="44">
        <f t="shared" si="27"/>
        <v>109</v>
      </c>
      <c r="D135" s="44">
        <v>0</v>
      </c>
      <c r="E135" s="44">
        <v>0</v>
      </c>
      <c r="F135" s="45">
        <v>0</v>
      </c>
      <c r="G135" s="42">
        <f t="shared" si="45"/>
        <v>336.84172800000005</v>
      </c>
      <c r="H135" s="44">
        <v>102.4</v>
      </c>
      <c r="I135" s="42">
        <v>21.52000000000001</v>
      </c>
      <c r="J135" s="46">
        <f t="shared" si="26"/>
        <v>23.940000000000012</v>
      </c>
      <c r="K135" s="66"/>
      <c r="L135" s="5">
        <f t="shared" si="28"/>
        <v>4.6913478822291435</v>
      </c>
      <c r="M135" s="5">
        <f t="shared" si="31"/>
        <v>-0.132383945568046</v>
      </c>
      <c r="N135" s="5">
        <f t="shared" si="32"/>
        <v>-0.11663690372576063</v>
      </c>
      <c r="O135" s="5">
        <f t="shared" si="29"/>
        <v>-9.9999999999994316E-2</v>
      </c>
      <c r="P135" s="5">
        <f t="shared" si="30"/>
        <v>-0.10000000000000853</v>
      </c>
      <c r="Q135" s="9">
        <f t="shared" si="46"/>
        <v>0.80959458114736993</v>
      </c>
      <c r="R135" s="5"/>
      <c r="S135" s="9"/>
      <c r="V135" s="8"/>
    </row>
    <row r="136" spans="1:24">
      <c r="A136" s="43">
        <v>4365</v>
      </c>
      <c r="B136" s="43">
        <v>45</v>
      </c>
      <c r="C136" s="44">
        <f t="shared" si="27"/>
        <v>97</v>
      </c>
      <c r="D136" s="44">
        <v>0</v>
      </c>
      <c r="E136" s="44">
        <v>0</v>
      </c>
      <c r="F136" s="45">
        <v>0</v>
      </c>
      <c r="G136" s="42">
        <f t="shared" si="45"/>
        <v>336.51278100000002</v>
      </c>
      <c r="H136" s="44">
        <v>102.3</v>
      </c>
      <c r="I136" s="42">
        <v>21.42</v>
      </c>
      <c r="J136" s="46">
        <f t="shared" si="26"/>
        <v>23.950000000000003</v>
      </c>
      <c r="K136" s="66"/>
      <c r="L136" s="5">
        <f t="shared" si="28"/>
        <v>4.5747109785033828</v>
      </c>
      <c r="M136" s="5">
        <f t="shared" si="31"/>
        <v>-0.11663690372576063</v>
      </c>
      <c r="N136" s="5">
        <f t="shared" si="32"/>
        <v>-0.10421569584189339</v>
      </c>
      <c r="O136" s="5">
        <f t="shared" si="29"/>
        <v>-0.10000000000000853</v>
      </c>
      <c r="P136" s="5">
        <f t="shared" si="30"/>
        <v>-9.0000000000003411E-2</v>
      </c>
      <c r="Q136" s="9">
        <f t="shared" si="46"/>
        <v>0.86065280031829161</v>
      </c>
      <c r="R136" s="5"/>
      <c r="S136" s="5"/>
      <c r="T136" s="8"/>
      <c r="U136" s="10"/>
      <c r="V136" s="8"/>
    </row>
    <row r="137" spans="1:24">
      <c r="A137" s="43">
        <v>4370</v>
      </c>
      <c r="B137" s="43">
        <v>50</v>
      </c>
      <c r="C137" s="44">
        <f t="shared" si="27"/>
        <v>87.4</v>
      </c>
      <c r="D137" s="44">
        <v>0</v>
      </c>
      <c r="E137" s="44">
        <v>0</v>
      </c>
      <c r="F137" s="45">
        <v>0</v>
      </c>
      <c r="G137" s="42">
        <f t="shared" si="45"/>
        <v>336.21672869999998</v>
      </c>
      <c r="H137" s="44">
        <v>102.21</v>
      </c>
      <c r="I137" s="42">
        <v>21.33</v>
      </c>
      <c r="J137" s="46">
        <f t="shared" si="26"/>
        <v>23.97</v>
      </c>
      <c r="K137" s="66"/>
      <c r="L137" s="5">
        <f t="shared" si="28"/>
        <v>4.4704952826614894</v>
      </c>
      <c r="M137" s="5">
        <f t="shared" si="31"/>
        <v>-0.10421569584189339</v>
      </c>
      <c r="N137" s="5">
        <f t="shared" si="32"/>
        <v>-9.4166669102245137E-2</v>
      </c>
      <c r="O137" s="5">
        <f t="shared" si="29"/>
        <v>-9.0000000000003411E-2</v>
      </c>
      <c r="P137" s="5">
        <f t="shared" si="30"/>
        <v>-9.9999999999994316E-2</v>
      </c>
      <c r="Q137" s="9">
        <f t="shared" si="46"/>
        <v>0.96779397799178157</v>
      </c>
      <c r="R137" s="5"/>
      <c r="S137" s="5">
        <f>L140-L137</f>
        <v>-0.33190601864163138</v>
      </c>
      <c r="T137" s="8">
        <f>L143-L140</f>
        <v>-0.34986447493620565</v>
      </c>
      <c r="U137" s="10">
        <f>I140-I137</f>
        <v>-0.3399999999999892</v>
      </c>
      <c r="V137" s="8">
        <f>I143-I140</f>
        <v>-0.51000000000000512</v>
      </c>
      <c r="W137">
        <f t="shared" ref="W137" si="49">(((U137/S137)*T137)+((V137/T137)*S137))/(S137+T137)</f>
        <v>1.2353397995633391</v>
      </c>
      <c r="X137">
        <f t="shared" ref="X137" si="50">-(W140-W137)/(L140-L137)</f>
        <v>1.9853850501719672</v>
      </c>
    </row>
    <row r="138" spans="1:24">
      <c r="A138" s="43">
        <v>4375</v>
      </c>
      <c r="B138" s="43">
        <v>55</v>
      </c>
      <c r="C138" s="44">
        <f t="shared" si="27"/>
        <v>79.545454545454547</v>
      </c>
      <c r="D138" s="44">
        <v>0</v>
      </c>
      <c r="E138" s="44">
        <v>0</v>
      </c>
      <c r="F138" s="45">
        <v>0</v>
      </c>
      <c r="G138" s="42">
        <f t="shared" si="45"/>
        <v>335.88778170000001</v>
      </c>
      <c r="H138" s="44">
        <v>102.11</v>
      </c>
      <c r="I138" s="42">
        <v>21.230000000000004</v>
      </c>
      <c r="J138" s="46">
        <f t="shared" si="26"/>
        <v>23.970000000000013</v>
      </c>
      <c r="K138" s="66"/>
      <c r="L138" s="5">
        <f t="shared" si="28"/>
        <v>4.3763286135592443</v>
      </c>
      <c r="M138" s="5">
        <f t="shared" si="31"/>
        <v>-9.4166669102245137E-2</v>
      </c>
      <c r="N138" s="5">
        <f t="shared" si="32"/>
        <v>-8.5869172410853345E-2</v>
      </c>
      <c r="O138" s="5">
        <f t="shared" si="29"/>
        <v>-9.9999999999994316E-2</v>
      </c>
      <c r="P138" s="5">
        <f t="shared" si="30"/>
        <v>-9.0000000000003411E-2</v>
      </c>
      <c r="Q138" s="9">
        <f t="shared" si="46"/>
        <v>1.0547075198399116</v>
      </c>
      <c r="R138" s="5"/>
      <c r="S138" s="9"/>
      <c r="V138" s="8"/>
    </row>
    <row r="139" spans="1:24">
      <c r="A139" s="43">
        <v>4380</v>
      </c>
      <c r="B139" s="43">
        <v>60</v>
      </c>
      <c r="C139" s="44">
        <f t="shared" si="27"/>
        <v>73</v>
      </c>
      <c r="D139" s="44">
        <v>0</v>
      </c>
      <c r="E139" s="44">
        <v>0</v>
      </c>
      <c r="F139" s="45">
        <v>0</v>
      </c>
      <c r="G139" s="42">
        <f t="shared" si="45"/>
        <v>335.59172940000002</v>
      </c>
      <c r="H139" s="44">
        <v>102.02</v>
      </c>
      <c r="I139" s="42">
        <v>21.14</v>
      </c>
      <c r="J139" s="46">
        <f t="shared" si="26"/>
        <v>23.980000000000004</v>
      </c>
      <c r="K139" s="66"/>
      <c r="L139" s="5">
        <f t="shared" si="28"/>
        <v>4.290459441148391</v>
      </c>
      <c r="M139" s="5">
        <f t="shared" si="31"/>
        <v>-8.5869172410853345E-2</v>
      </c>
      <c r="N139" s="5">
        <f t="shared" si="32"/>
        <v>-0.1518701771285329</v>
      </c>
      <c r="O139" s="5">
        <f t="shared" si="29"/>
        <v>-9.0000000000003411E-2</v>
      </c>
      <c r="P139" s="5">
        <f t="shared" si="30"/>
        <v>-0.14999999999999147</v>
      </c>
      <c r="Q139" s="9">
        <f t="shared" si="46"/>
        <v>1.0262828005513411</v>
      </c>
      <c r="R139" s="5"/>
      <c r="S139" s="5"/>
      <c r="T139" s="8"/>
      <c r="U139" s="10"/>
      <c r="V139" s="8"/>
    </row>
    <row r="140" spans="1:24">
      <c r="A140" s="43">
        <v>4390</v>
      </c>
      <c r="B140" s="43">
        <v>70</v>
      </c>
      <c r="C140" s="44">
        <f t="shared" si="27"/>
        <v>62.714285714285715</v>
      </c>
      <c r="D140" s="44">
        <v>0</v>
      </c>
      <c r="E140" s="44">
        <v>0</v>
      </c>
      <c r="F140" s="45">
        <v>0</v>
      </c>
      <c r="G140" s="42">
        <f t="shared" si="45"/>
        <v>335.09830890000001</v>
      </c>
      <c r="H140" s="44">
        <v>101.87</v>
      </c>
      <c r="I140" s="42">
        <v>20.990000000000009</v>
      </c>
      <c r="J140" s="46">
        <f t="shared" si="26"/>
        <v>24.010000000000019</v>
      </c>
      <c r="K140" s="66"/>
      <c r="L140" s="5">
        <f t="shared" si="28"/>
        <v>4.138589264019858</v>
      </c>
      <c r="M140" s="5">
        <f t="shared" si="31"/>
        <v>-0.1518701771285329</v>
      </c>
      <c r="N140" s="5">
        <f t="shared" si="32"/>
        <v>-0.13125607878738688</v>
      </c>
      <c r="O140" s="5">
        <f t="shared" si="29"/>
        <v>-0.14999999999999147</v>
      </c>
      <c r="P140" s="5">
        <f t="shared" si="30"/>
        <v>-0.20000000000000284</v>
      </c>
      <c r="Q140" s="9">
        <f t="shared" si="46"/>
        <v>1.2752270311154059</v>
      </c>
      <c r="R140" s="5"/>
      <c r="S140" s="5">
        <f>L143-L140</f>
        <v>-0.34986447493620565</v>
      </c>
      <c r="T140" s="8">
        <f>L146-L143</f>
        <v>-0.62169642874741449</v>
      </c>
      <c r="U140" s="10">
        <f>I143-I140</f>
        <v>-0.51000000000000512</v>
      </c>
      <c r="V140" s="8">
        <f>I146-I143</f>
        <v>-1.6599992370605463</v>
      </c>
      <c r="W140">
        <f t="shared" ref="W140" si="51">(((U140/S140)*T140)+((V140/T140)*S140))/(S140+T140)</f>
        <v>1.8943010470365322</v>
      </c>
      <c r="X140">
        <f t="shared" ref="X140" si="52">-(W143-W140)/(L143-L140)</f>
        <v>5.2295826862354442</v>
      </c>
    </row>
    <row r="141" spans="1:24">
      <c r="A141" s="43">
        <v>4400</v>
      </c>
      <c r="B141" s="43">
        <v>80</v>
      </c>
      <c r="C141" s="44">
        <f t="shared" si="27"/>
        <v>55</v>
      </c>
      <c r="D141" s="44">
        <v>0</v>
      </c>
      <c r="E141" s="44">
        <v>0</v>
      </c>
      <c r="F141" s="45">
        <v>0</v>
      </c>
      <c r="G141" s="42">
        <f t="shared" si="45"/>
        <v>334.44041490000001</v>
      </c>
      <c r="H141" s="44">
        <v>101.67</v>
      </c>
      <c r="I141" s="42">
        <v>20.790000000000006</v>
      </c>
      <c r="J141" s="46">
        <f t="shared" si="26"/>
        <v>23.970000000000013</v>
      </c>
      <c r="K141" s="66"/>
      <c r="L141" s="5">
        <f t="shared" si="28"/>
        <v>4.0073331852324712</v>
      </c>
      <c r="M141" s="5">
        <f t="shared" si="31"/>
        <v>-0.13125607878738688</v>
      </c>
      <c r="N141" s="5">
        <f t="shared" si="32"/>
        <v>-0.11551288712184471</v>
      </c>
      <c r="O141" s="5">
        <f t="shared" si="29"/>
        <v>-0.20000000000000284</v>
      </c>
      <c r="P141" s="5">
        <f t="shared" si="30"/>
        <v>-0.15000000000000568</v>
      </c>
      <c r="Q141" s="9">
        <f t="shared" si="46"/>
        <v>1.4039646630439908</v>
      </c>
      <c r="R141" s="5"/>
      <c r="S141" s="9"/>
      <c r="V141" s="8"/>
    </row>
    <row r="142" spans="1:24">
      <c r="A142" s="43">
        <v>4410</v>
      </c>
      <c r="B142" s="43">
        <v>90</v>
      </c>
      <c r="C142" s="44">
        <f t="shared" si="27"/>
        <v>49</v>
      </c>
      <c r="D142" s="44">
        <v>0</v>
      </c>
      <c r="E142" s="44">
        <v>0</v>
      </c>
      <c r="F142" s="45">
        <v>0</v>
      </c>
      <c r="G142" s="42">
        <f t="shared" si="45"/>
        <v>333.94699439999999</v>
      </c>
      <c r="H142" s="44">
        <v>101.52</v>
      </c>
      <c r="I142" s="42">
        <v>20.64</v>
      </c>
      <c r="J142" s="46">
        <f t="shared" si="26"/>
        <v>24</v>
      </c>
      <c r="K142" s="66"/>
      <c r="L142" s="5">
        <f t="shared" si="28"/>
        <v>3.8918202981106265</v>
      </c>
      <c r="M142" s="5">
        <f t="shared" si="31"/>
        <v>-0.11551288712184471</v>
      </c>
      <c r="N142" s="5">
        <f t="shared" si="32"/>
        <v>-0.10309550902697406</v>
      </c>
      <c r="O142" s="5">
        <f t="shared" si="29"/>
        <v>-0.15000000000000568</v>
      </c>
      <c r="P142" s="5">
        <f t="shared" si="30"/>
        <v>-0.15999999999999659</v>
      </c>
      <c r="Q142" s="9">
        <f t="shared" si="46"/>
        <v>1.4324545667745427</v>
      </c>
      <c r="R142" s="5"/>
      <c r="S142" s="5"/>
      <c r="T142" s="8"/>
      <c r="U142" s="10"/>
      <c r="V142" s="8"/>
    </row>
    <row r="143" spans="1:24">
      <c r="A143" s="43">
        <v>4420</v>
      </c>
      <c r="B143" s="43">
        <v>100</v>
      </c>
      <c r="C143" s="44">
        <f t="shared" si="27"/>
        <v>44.2</v>
      </c>
      <c r="D143" s="44">
        <v>0</v>
      </c>
      <c r="E143" s="44">
        <v>0</v>
      </c>
      <c r="F143" s="45">
        <v>0</v>
      </c>
      <c r="G143" s="42">
        <f t="shared" si="45"/>
        <v>333.4206792</v>
      </c>
      <c r="H143" s="44">
        <v>101.36</v>
      </c>
      <c r="I143" s="42">
        <v>20.480000000000004</v>
      </c>
      <c r="J143" s="46">
        <f t="shared" si="26"/>
        <v>23.990000000000009</v>
      </c>
      <c r="K143" s="66"/>
      <c r="L143" s="5">
        <f t="shared" si="28"/>
        <v>3.7887247890836524</v>
      </c>
      <c r="M143" s="5">
        <f t="shared" si="31"/>
        <v>-0.10309550902697406</v>
      </c>
      <c r="N143" s="5">
        <f t="shared" si="32"/>
        <v>-0.25559986437894899</v>
      </c>
      <c r="O143" s="5">
        <f t="shared" si="29"/>
        <v>-0.15999999999999659</v>
      </c>
      <c r="P143" s="5">
        <f t="shared" si="30"/>
        <v>-0.42000000000000171</v>
      </c>
      <c r="Q143" s="9">
        <f t="shared" si="46"/>
        <v>1.5781813764951327</v>
      </c>
      <c r="R143" s="5"/>
      <c r="S143" s="5">
        <f>L146-L143</f>
        <v>-0.62169642874741449</v>
      </c>
      <c r="T143" s="8">
        <f>L149-L146</f>
        <v>-0.36800638102830119</v>
      </c>
      <c r="U143" s="10">
        <f>I146-I143</f>
        <v>-1.6599992370605463</v>
      </c>
      <c r="V143" s="8">
        <f>I149-I146</f>
        <v>-1.6000003814697266</v>
      </c>
      <c r="W143">
        <f t="shared" ref="W143" si="53">(((U143/S143)*T143)+((V143/T143)*S143))/(S143+T143)</f>
        <v>3.7239462476917677</v>
      </c>
      <c r="X143">
        <f t="shared" ref="X143" si="54">-(W146-W143)/(L146-L143)</f>
        <v>1.9282419654000373</v>
      </c>
    </row>
    <row r="144" spans="1:24">
      <c r="A144" s="43">
        <v>4450</v>
      </c>
      <c r="B144" s="43">
        <v>130</v>
      </c>
      <c r="C144" s="44">
        <f t="shared" si="27"/>
        <v>34.230769230769234</v>
      </c>
      <c r="D144" s="44">
        <v>0</v>
      </c>
      <c r="E144" s="44">
        <v>0</v>
      </c>
      <c r="F144" s="45">
        <v>0</v>
      </c>
      <c r="G144" s="42">
        <f t="shared" si="45"/>
        <v>332.03910180000003</v>
      </c>
      <c r="H144" s="44">
        <v>100.94</v>
      </c>
      <c r="I144" s="42">
        <v>20.060000000000002</v>
      </c>
      <c r="J144" s="46">
        <f t="shared" ref="J144:J175" si="55">J38+I144</f>
        <v>24.02000000000001</v>
      </c>
      <c r="K144" s="66"/>
      <c r="L144" s="5">
        <f t="shared" si="28"/>
        <v>3.5331249247047034</v>
      </c>
      <c r="M144" s="5">
        <f t="shared" si="31"/>
        <v>-0.25559986437894899</v>
      </c>
      <c r="N144" s="5">
        <f t="shared" si="32"/>
        <v>-0.2009204145294996</v>
      </c>
      <c r="O144" s="5">
        <f t="shared" si="29"/>
        <v>-0.42000000000000171</v>
      </c>
      <c r="P144" s="5">
        <f t="shared" si="30"/>
        <v>-0.64000076293945085</v>
      </c>
      <c r="Q144" s="9">
        <f t="shared" si="46"/>
        <v>2.5066241275181911</v>
      </c>
      <c r="R144" s="5"/>
      <c r="S144" s="9"/>
      <c r="V144" s="8"/>
    </row>
    <row r="145" spans="1:24">
      <c r="A145" s="43">
        <v>4480</v>
      </c>
      <c r="B145" s="43">
        <v>160</v>
      </c>
      <c r="C145" s="44">
        <f t="shared" si="27"/>
        <v>28</v>
      </c>
      <c r="D145" s="44">
        <v>0</v>
      </c>
      <c r="E145" s="44">
        <v>0</v>
      </c>
      <c r="F145" s="45">
        <v>0</v>
      </c>
      <c r="G145" s="42">
        <f t="shared" si="45"/>
        <v>329.93383849033359</v>
      </c>
      <c r="H145" s="44">
        <v>100.29999923706055</v>
      </c>
      <c r="I145" s="42">
        <v>19.419999237060551</v>
      </c>
      <c r="J145" s="46">
        <f t="shared" si="55"/>
        <v>23.789999237060556</v>
      </c>
      <c r="K145" s="66"/>
      <c r="L145" s="5">
        <f t="shared" ref="L145:L176" si="56">LN(C145)</f>
        <v>3.3322045101752038</v>
      </c>
      <c r="M145" s="5">
        <f t="shared" si="31"/>
        <v>-0.2009204145294996</v>
      </c>
      <c r="N145" s="5">
        <f t="shared" si="32"/>
        <v>-0.16517614983896589</v>
      </c>
      <c r="O145" s="5">
        <f t="shared" ref="O145:O176" si="57">I145-I144</f>
        <v>-0.64000076293945085</v>
      </c>
      <c r="P145" s="5">
        <f t="shared" ref="P145:P176" si="58">I146-I145</f>
        <v>-0.59999847412109375</v>
      </c>
      <c r="Q145" s="9">
        <f t="shared" si="46"/>
        <v>3.4307386560434514</v>
      </c>
      <c r="R145" s="5"/>
      <c r="S145" s="5"/>
      <c r="T145" s="8"/>
      <c r="U145" s="10"/>
      <c r="V145" s="8"/>
    </row>
    <row r="146" spans="1:24">
      <c r="A146" s="43">
        <v>4510</v>
      </c>
      <c r="B146" s="43">
        <v>190</v>
      </c>
      <c r="C146" s="44">
        <f t="shared" ref="C146:C177" si="59">A146/B146</f>
        <v>23.736842105263158</v>
      </c>
      <c r="D146" s="44">
        <v>0</v>
      </c>
      <c r="E146" s="44">
        <v>0</v>
      </c>
      <c r="F146" s="45">
        <v>0</v>
      </c>
      <c r="G146" s="42">
        <f t="shared" si="45"/>
        <v>327.96016150966648</v>
      </c>
      <c r="H146" s="44">
        <v>99.700000762939453</v>
      </c>
      <c r="I146" s="42">
        <v>18.820000762939458</v>
      </c>
      <c r="J146" s="46">
        <f t="shared" si="55"/>
        <v>23.560000762939467</v>
      </c>
      <c r="K146" s="66"/>
      <c r="L146" s="5">
        <f t="shared" si="56"/>
        <v>3.1670283603362379</v>
      </c>
      <c r="M146" s="5">
        <f t="shared" si="31"/>
        <v>-0.16517614983896589</v>
      </c>
      <c r="N146" s="5">
        <f t="shared" si="32"/>
        <v>-0.13997361565320565</v>
      </c>
      <c r="O146" s="5">
        <f t="shared" si="57"/>
        <v>-0.59999847412109375</v>
      </c>
      <c r="P146" s="5">
        <f t="shared" si="58"/>
        <v>-0.60000038146972656</v>
      </c>
      <c r="Q146" s="9">
        <f t="shared" si="46"/>
        <v>3.9865098069572871</v>
      </c>
      <c r="R146" s="5"/>
      <c r="S146" s="5">
        <f>L149-L146</f>
        <v>-0.36800638102830119</v>
      </c>
      <c r="T146" s="8">
        <f>L152-L149</f>
        <v>-0.39690729096685784</v>
      </c>
      <c r="U146" s="10">
        <f>I149-I146</f>
        <v>-1.6000003814697266</v>
      </c>
      <c r="V146" s="8">
        <f>I152-I149</f>
        <v>-2.2000007629394531</v>
      </c>
      <c r="W146">
        <f t="shared" ref="W146" si="60">(((U146/S146)*T146)+((V146/T146)*S146))/(S146+T146)</f>
        <v>4.9227273913418665</v>
      </c>
      <c r="X146">
        <f t="shared" ref="X146" si="61">-(W149-W146)/(L149-L146)</f>
        <v>2.5023737512492095</v>
      </c>
    </row>
    <row r="147" spans="1:24">
      <c r="A147" s="43">
        <v>4540</v>
      </c>
      <c r="B147" s="43">
        <v>220</v>
      </c>
      <c r="C147" s="44">
        <f t="shared" si="59"/>
        <v>20.636363636363637</v>
      </c>
      <c r="D147" s="44">
        <v>0</v>
      </c>
      <c r="E147" s="44">
        <v>0</v>
      </c>
      <c r="F147" s="45">
        <v>0</v>
      </c>
      <c r="G147" s="42">
        <f t="shared" si="45"/>
        <v>325.98647825483323</v>
      </c>
      <c r="H147" s="44">
        <v>99.100000381469727</v>
      </c>
      <c r="I147" s="42">
        <v>18.220000381469731</v>
      </c>
      <c r="J147" s="46">
        <f t="shared" si="55"/>
        <v>23.300000381469729</v>
      </c>
      <c r="K147" s="66"/>
      <c r="L147" s="5">
        <f t="shared" si="56"/>
        <v>3.0270547446830323</v>
      </c>
      <c r="M147" s="5">
        <f t="shared" si="31"/>
        <v>-0.13997361565320565</v>
      </c>
      <c r="N147" s="5">
        <f t="shared" si="32"/>
        <v>-0.12124717865702817</v>
      </c>
      <c r="O147" s="5">
        <f t="shared" si="57"/>
        <v>-0.60000038146972656</v>
      </c>
      <c r="P147" s="5">
        <f t="shared" si="58"/>
        <v>-0.5</v>
      </c>
      <c r="Q147" s="9">
        <f t="shared" si="46"/>
        <v>4.199333611239779</v>
      </c>
      <c r="R147" s="5"/>
      <c r="S147" s="9"/>
      <c r="V147" s="8"/>
    </row>
    <row r="148" spans="1:24">
      <c r="A148" s="43">
        <v>4570</v>
      </c>
      <c r="B148" s="43">
        <v>250</v>
      </c>
      <c r="C148" s="44">
        <f t="shared" si="59"/>
        <v>18.28</v>
      </c>
      <c r="D148" s="44">
        <v>0</v>
      </c>
      <c r="E148" s="44">
        <v>0</v>
      </c>
      <c r="F148" s="45">
        <v>0</v>
      </c>
      <c r="G148" s="42">
        <f t="shared" si="45"/>
        <v>324.34174325483326</v>
      </c>
      <c r="H148" s="44">
        <v>98.600000381469727</v>
      </c>
      <c r="I148" s="42">
        <v>17.720000381469731</v>
      </c>
      <c r="J148" s="46">
        <f t="shared" si="55"/>
        <v>23.180000381469739</v>
      </c>
      <c r="K148" s="66"/>
      <c r="L148" s="5">
        <f t="shared" si="56"/>
        <v>2.9058075660260041</v>
      </c>
      <c r="M148" s="5">
        <f t="shared" si="31"/>
        <v>-0.12124717865702817</v>
      </c>
      <c r="N148" s="5">
        <f t="shared" si="32"/>
        <v>-0.10678558671806737</v>
      </c>
      <c r="O148" s="5">
        <f t="shared" si="57"/>
        <v>-0.5</v>
      </c>
      <c r="P148" s="5">
        <f t="shared" si="58"/>
        <v>-0.5</v>
      </c>
      <c r="Q148" s="9">
        <f t="shared" si="46"/>
        <v>4.4207524317509455</v>
      </c>
      <c r="R148" s="5"/>
      <c r="S148" s="5"/>
      <c r="T148" s="8"/>
      <c r="U148" s="10"/>
      <c r="V148" s="8"/>
    </row>
    <row r="149" spans="1:24">
      <c r="A149" s="43">
        <v>4600</v>
      </c>
      <c r="B149" s="43">
        <v>280</v>
      </c>
      <c r="C149" s="44">
        <f t="shared" si="59"/>
        <v>16.428571428571427</v>
      </c>
      <c r="D149" s="44">
        <v>0</v>
      </c>
      <c r="E149" s="44">
        <v>0</v>
      </c>
      <c r="F149" s="45">
        <v>0</v>
      </c>
      <c r="G149" s="42">
        <f t="shared" si="45"/>
        <v>322.69700825483324</v>
      </c>
      <c r="H149" s="44">
        <v>98.100000381469727</v>
      </c>
      <c r="I149" s="42">
        <v>17.220000381469731</v>
      </c>
      <c r="J149" s="46">
        <f t="shared" si="55"/>
        <v>23.010000381469737</v>
      </c>
      <c r="K149" s="66"/>
      <c r="L149" s="5">
        <f t="shared" si="56"/>
        <v>2.7990219793079367</v>
      </c>
      <c r="M149" s="5">
        <f t="shared" si="31"/>
        <v>-0.10678558671806737</v>
      </c>
      <c r="N149" s="5">
        <f t="shared" si="32"/>
        <v>-9.5282129706848906E-2</v>
      </c>
      <c r="O149" s="5">
        <f t="shared" si="57"/>
        <v>-0.5</v>
      </c>
      <c r="P149" s="5">
        <f t="shared" si="58"/>
        <v>-0.5</v>
      </c>
      <c r="Q149" s="9">
        <f t="shared" si="46"/>
        <v>4.98101751067985</v>
      </c>
      <c r="R149" s="5"/>
      <c r="S149" s="5">
        <f>L152-L149</f>
        <v>-0.39690729096685784</v>
      </c>
      <c r="T149" s="8">
        <f>L155-L152</f>
        <v>-0.31247937847169993</v>
      </c>
      <c r="U149" s="10">
        <f>I152-I149</f>
        <v>-2.2000007629394531</v>
      </c>
      <c r="V149" s="8">
        <f>I155-I152</f>
        <v>-1.8999996185302734</v>
      </c>
      <c r="W149">
        <f t="shared" ref="W149" si="62">(((U149/S149)*T149)+((V149/T149)*S149))/(S149+T149)</f>
        <v>5.8436168995193025</v>
      </c>
      <c r="X149">
        <f t="shared" ref="X149" si="63">-(W152-W149)/(L152-L149)</f>
        <v>3.5411723934258807</v>
      </c>
    </row>
    <row r="150" spans="1:24">
      <c r="A150" s="43">
        <v>4630</v>
      </c>
      <c r="B150" s="43">
        <v>310</v>
      </c>
      <c r="C150" s="44">
        <f t="shared" si="59"/>
        <v>14.935483870967742</v>
      </c>
      <c r="D150" s="44">
        <v>0</v>
      </c>
      <c r="E150" s="44">
        <v>0</v>
      </c>
      <c r="F150" s="45">
        <v>0</v>
      </c>
      <c r="G150" s="42">
        <f t="shared" si="45"/>
        <v>321.05227325483321</v>
      </c>
      <c r="H150" s="44">
        <v>97.600000381469727</v>
      </c>
      <c r="I150" s="42">
        <v>16.720000381469731</v>
      </c>
      <c r="J150" s="46">
        <f t="shared" si="55"/>
        <v>22.830000381469731</v>
      </c>
      <c r="K150" s="66"/>
      <c r="L150" s="5">
        <f t="shared" si="56"/>
        <v>2.7037398496010878</v>
      </c>
      <c r="M150" s="5">
        <f t="shared" si="31"/>
        <v>-9.5282129706848906E-2</v>
      </c>
      <c r="N150" s="5">
        <f t="shared" si="32"/>
        <v>-0.16405499379903299</v>
      </c>
      <c r="O150" s="5">
        <f t="shared" si="57"/>
        <v>-0.5</v>
      </c>
      <c r="P150" s="5">
        <f t="shared" si="58"/>
        <v>-0.80000114440917969</v>
      </c>
      <c r="Q150" s="9">
        <f t="shared" si="46"/>
        <v>5.1112096585875353</v>
      </c>
      <c r="R150" s="5"/>
      <c r="S150" s="9"/>
      <c r="V150" s="8"/>
    </row>
    <row r="151" spans="1:24">
      <c r="A151" s="43">
        <v>4690</v>
      </c>
      <c r="B151" s="43">
        <v>370</v>
      </c>
      <c r="C151" s="44">
        <f t="shared" si="59"/>
        <v>12.675675675675675</v>
      </c>
      <c r="D151" s="44">
        <v>0</v>
      </c>
      <c r="E151" s="44">
        <v>0</v>
      </c>
      <c r="F151" s="45">
        <v>0</v>
      </c>
      <c r="G151" s="42">
        <f t="shared" si="45"/>
        <v>318.42069349033358</v>
      </c>
      <c r="H151" s="44">
        <v>96.799999237060547</v>
      </c>
      <c r="I151" s="42">
        <v>15.919999237060551</v>
      </c>
      <c r="J151" s="46">
        <f t="shared" si="55"/>
        <v>22.609999237060549</v>
      </c>
      <c r="K151" s="66"/>
      <c r="L151" s="5">
        <f t="shared" si="56"/>
        <v>2.5396848558020548</v>
      </c>
      <c r="M151" s="5">
        <f t="shared" si="31"/>
        <v>-0.16405499379903299</v>
      </c>
      <c r="N151" s="5">
        <f t="shared" si="32"/>
        <v>-0.13757016746097595</v>
      </c>
      <c r="O151" s="5">
        <f t="shared" si="57"/>
        <v>-0.80000114440917969</v>
      </c>
      <c r="P151" s="5">
        <f t="shared" si="58"/>
        <v>-0.89999961853027344</v>
      </c>
      <c r="Q151" s="9">
        <f t="shared" si="46"/>
        <v>5.7823967269341852</v>
      </c>
      <c r="R151" s="5"/>
      <c r="S151" s="5"/>
      <c r="T151" s="8"/>
      <c r="U151" s="10"/>
      <c r="V151" s="8"/>
    </row>
    <row r="152" spans="1:24">
      <c r="A152" s="43">
        <v>4750</v>
      </c>
      <c r="B152" s="43">
        <v>430</v>
      </c>
      <c r="C152" s="44">
        <f t="shared" si="59"/>
        <v>11.046511627906977</v>
      </c>
      <c r="D152" s="44">
        <v>0</v>
      </c>
      <c r="E152" s="44">
        <v>0</v>
      </c>
      <c r="F152" s="45">
        <v>0</v>
      </c>
      <c r="G152" s="42">
        <f t="shared" si="45"/>
        <v>315.4601717451668</v>
      </c>
      <c r="H152" s="44">
        <v>95.899999618530273</v>
      </c>
      <c r="I152" s="42">
        <v>15.019999618530278</v>
      </c>
      <c r="J152" s="46">
        <f t="shared" si="55"/>
        <v>22.289999618530288</v>
      </c>
      <c r="K152" s="66"/>
      <c r="L152" s="5">
        <f t="shared" si="56"/>
        <v>2.4021146883410789</v>
      </c>
      <c r="M152" s="5">
        <f t="shared" si="31"/>
        <v>-0.13757016746097595</v>
      </c>
      <c r="N152" s="5">
        <f t="shared" si="32"/>
        <v>-0.11806771634594426</v>
      </c>
      <c r="O152" s="5">
        <f t="shared" si="57"/>
        <v>-0.89999961853027344</v>
      </c>
      <c r="P152" s="5">
        <f t="shared" si="58"/>
        <v>-0.60000038146972656</v>
      </c>
      <c r="Q152" s="9">
        <f t="shared" si="46"/>
        <v>5.756271048524634</v>
      </c>
      <c r="R152" s="5"/>
      <c r="S152" s="5">
        <f>L155-L152</f>
        <v>-0.31247937847169993</v>
      </c>
      <c r="T152" s="8">
        <f>L158-L155</f>
        <v>-0.22271357213269605</v>
      </c>
      <c r="U152" s="10">
        <f>I155-I152</f>
        <v>-1.8999996185302734</v>
      </c>
      <c r="V152" s="8">
        <f>I158-I155</f>
        <v>-1.7999992370605469</v>
      </c>
      <c r="W152">
        <f t="shared" ref="W152" si="64">(((U152/S152)*T152)+((V152/T152)*S152))/(S152+T152)</f>
        <v>7.2491340410405929</v>
      </c>
      <c r="X152">
        <f t="shared" ref="X152" si="65">-(W155-W152)/(L155-L152)</f>
        <v>6.0723702664363781</v>
      </c>
    </row>
    <row r="153" spans="1:24">
      <c r="A153" s="43">
        <v>4810</v>
      </c>
      <c r="B153" s="43">
        <v>490</v>
      </c>
      <c r="C153" s="44">
        <f t="shared" si="59"/>
        <v>9.816326530612244</v>
      </c>
      <c r="D153" s="44">
        <v>0</v>
      </c>
      <c r="E153" s="44">
        <v>0</v>
      </c>
      <c r="F153" s="45">
        <v>0</v>
      </c>
      <c r="G153" s="42">
        <f t="shared" si="45"/>
        <v>313.48648849033356</v>
      </c>
      <c r="H153" s="44">
        <v>95.299999237060547</v>
      </c>
      <c r="I153" s="42">
        <v>14.419999237060551</v>
      </c>
      <c r="J153" s="46">
        <f t="shared" si="55"/>
        <v>22.209999237060558</v>
      </c>
      <c r="K153" s="66"/>
      <c r="L153" s="5">
        <f t="shared" si="56"/>
        <v>2.2840469719951346</v>
      </c>
      <c r="M153" s="5">
        <f t="shared" si="31"/>
        <v>-0.11806771634594426</v>
      </c>
      <c r="N153" s="5">
        <f t="shared" si="32"/>
        <v>-0.10311603414501569</v>
      </c>
      <c r="O153" s="5">
        <f t="shared" si="57"/>
        <v>-0.60000038146972656</v>
      </c>
      <c r="P153" s="5">
        <f t="shared" si="58"/>
        <v>-0.69999885559082031</v>
      </c>
      <c r="Q153" s="9">
        <f t="shared" si="46"/>
        <v>5.9928279162986797</v>
      </c>
      <c r="R153" s="5"/>
      <c r="S153" s="9"/>
      <c r="V153" s="8"/>
    </row>
    <row r="154" spans="1:24">
      <c r="A154" s="43">
        <v>4870</v>
      </c>
      <c r="B154" s="43">
        <v>550</v>
      </c>
      <c r="C154" s="44">
        <f t="shared" si="59"/>
        <v>8.8545454545454554</v>
      </c>
      <c r="D154" s="44">
        <v>0</v>
      </c>
      <c r="E154" s="44">
        <v>0</v>
      </c>
      <c r="F154" s="45">
        <v>0</v>
      </c>
      <c r="G154" s="42">
        <f t="shared" si="45"/>
        <v>311.18386325483323</v>
      </c>
      <c r="H154" s="44">
        <v>94.600000381469727</v>
      </c>
      <c r="I154" s="42">
        <v>13.720000381469731</v>
      </c>
      <c r="J154" s="46">
        <f t="shared" si="55"/>
        <v>22.000000381469732</v>
      </c>
      <c r="K154" s="66"/>
      <c r="L154" s="5">
        <f t="shared" si="56"/>
        <v>2.1809309378501189</v>
      </c>
      <c r="M154" s="5">
        <f t="shared" si="31"/>
        <v>-0.10311603414501569</v>
      </c>
      <c r="N154" s="5">
        <f t="shared" si="32"/>
        <v>-9.129562798073998E-2</v>
      </c>
      <c r="O154" s="5">
        <f t="shared" si="57"/>
        <v>-0.69999885559082031</v>
      </c>
      <c r="P154" s="5">
        <f t="shared" si="58"/>
        <v>-0.60000038146972656</v>
      </c>
      <c r="Q154" s="9">
        <f t="shared" si="46"/>
        <v>6.6736805635204668</v>
      </c>
      <c r="R154" s="5"/>
      <c r="S154" s="5"/>
      <c r="T154" s="8"/>
      <c r="U154" s="10"/>
      <c r="V154" s="8"/>
    </row>
    <row r="155" spans="1:24">
      <c r="A155" s="43">
        <v>4930</v>
      </c>
      <c r="B155" s="43">
        <v>610</v>
      </c>
      <c r="C155" s="44">
        <f t="shared" si="59"/>
        <v>8.0819672131147549</v>
      </c>
      <c r="D155" s="44">
        <v>0</v>
      </c>
      <c r="E155" s="44">
        <v>0</v>
      </c>
      <c r="F155" s="45">
        <v>0</v>
      </c>
      <c r="G155" s="42">
        <f t="shared" si="45"/>
        <v>309.21018000000004</v>
      </c>
      <c r="H155" s="44">
        <v>94</v>
      </c>
      <c r="I155" s="42">
        <v>13.120000000000005</v>
      </c>
      <c r="J155" s="46">
        <f t="shared" si="55"/>
        <v>21.830000000000013</v>
      </c>
      <c r="K155" s="66"/>
      <c r="L155" s="5">
        <f t="shared" si="56"/>
        <v>2.089635309869379</v>
      </c>
      <c r="M155" s="5">
        <f t="shared" si="31"/>
        <v>-9.129562798073998E-2</v>
      </c>
      <c r="N155" s="5">
        <f t="shared" si="32"/>
        <v>-8.1721833508826336E-2</v>
      </c>
      <c r="O155" s="5">
        <f t="shared" si="57"/>
        <v>-0.60000038146972656</v>
      </c>
      <c r="P155" s="5">
        <f t="shared" si="58"/>
        <v>-0.60000038146972656</v>
      </c>
      <c r="Q155" s="9">
        <f t="shared" si="46"/>
        <v>6.9783236984335968</v>
      </c>
      <c r="R155" s="5"/>
      <c r="S155" s="5">
        <f>L158-L155</f>
        <v>-0.22271357213269605</v>
      </c>
      <c r="T155" s="8">
        <f>L161-L158</f>
        <v>-0.17064428438176638</v>
      </c>
      <c r="U155" s="10">
        <f>I158-I155</f>
        <v>-1.7999992370605469</v>
      </c>
      <c r="V155" s="8">
        <f>I161-I158</f>
        <v>-1.7000007629394531</v>
      </c>
      <c r="W155">
        <f t="shared" ref="W155" si="66">(((U155/S155)*T155)+((V155/T155)*S155))/(S155+T155)</f>
        <v>9.1466245277466633</v>
      </c>
      <c r="X155">
        <f t="shared" ref="X155" si="67">-(W158-W155)/(L158-L155)</f>
        <v>4.3466882886362486</v>
      </c>
    </row>
    <row r="156" spans="1:24">
      <c r="A156" s="43">
        <v>4990</v>
      </c>
      <c r="B156" s="43">
        <v>670</v>
      </c>
      <c r="C156" s="44">
        <f t="shared" si="59"/>
        <v>7.4477611940298507</v>
      </c>
      <c r="D156" s="44">
        <v>0</v>
      </c>
      <c r="E156" s="44">
        <v>0</v>
      </c>
      <c r="F156" s="45">
        <v>0</v>
      </c>
      <c r="G156" s="42">
        <f t="shared" si="45"/>
        <v>307.23649674516679</v>
      </c>
      <c r="H156" s="44">
        <v>93.399999618530273</v>
      </c>
      <c r="I156" s="42">
        <v>12.519999618530278</v>
      </c>
      <c r="J156" s="46">
        <f t="shared" si="55"/>
        <v>21.679999618530289</v>
      </c>
      <c r="K156" s="66"/>
      <c r="L156" s="5">
        <f t="shared" si="56"/>
        <v>2.0079134763605526</v>
      </c>
      <c r="M156" s="5">
        <f t="shared" si="31"/>
        <v>-8.1721833508826336E-2</v>
      </c>
      <c r="N156" s="5">
        <f t="shared" si="32"/>
        <v>-7.3814488233584052E-2</v>
      </c>
      <c r="O156" s="5">
        <f t="shared" si="57"/>
        <v>-0.60000038146972656</v>
      </c>
      <c r="P156" s="5">
        <f t="shared" si="58"/>
        <v>-0.60000038146972656</v>
      </c>
      <c r="Q156" s="9">
        <f t="shared" si="46"/>
        <v>7.7552299727836402</v>
      </c>
      <c r="R156" s="5"/>
      <c r="S156" s="9"/>
      <c r="V156" s="8"/>
    </row>
    <row r="157" spans="1:24">
      <c r="A157" s="43">
        <v>5050</v>
      </c>
      <c r="B157" s="43">
        <v>730</v>
      </c>
      <c r="C157" s="44">
        <f t="shared" si="59"/>
        <v>6.9178082191780819</v>
      </c>
      <c r="D157" s="44">
        <v>0</v>
      </c>
      <c r="E157" s="44">
        <v>0</v>
      </c>
      <c r="F157" s="45">
        <v>0</v>
      </c>
      <c r="G157" s="42">
        <f t="shared" si="45"/>
        <v>305.26281349033354</v>
      </c>
      <c r="H157" s="44">
        <v>92.799999237060547</v>
      </c>
      <c r="I157" s="42">
        <v>11.919999237060551</v>
      </c>
      <c r="J157" s="46">
        <f t="shared" si="55"/>
        <v>21.51999923706056</v>
      </c>
      <c r="K157" s="66"/>
      <c r="L157" s="5">
        <f t="shared" si="56"/>
        <v>1.9340989881269686</v>
      </c>
      <c r="M157" s="5">
        <f t="shared" si="31"/>
        <v>-7.3814488233584052E-2</v>
      </c>
      <c r="N157" s="5">
        <f t="shared" si="32"/>
        <v>-6.7177250390285659E-2</v>
      </c>
      <c r="O157" s="5">
        <f t="shared" si="57"/>
        <v>-0.60000038146972656</v>
      </c>
      <c r="P157" s="5">
        <f t="shared" si="58"/>
        <v>-0.59999847412109375</v>
      </c>
      <c r="Q157" s="9">
        <f t="shared" si="46"/>
        <v>8.5489342243721023</v>
      </c>
      <c r="R157" s="5"/>
      <c r="S157" s="5"/>
      <c r="T157" s="8"/>
      <c r="U157" s="10"/>
      <c r="V157" s="8"/>
    </row>
    <row r="158" spans="1:24">
      <c r="A158" s="43">
        <v>5110</v>
      </c>
      <c r="B158" s="43">
        <v>790</v>
      </c>
      <c r="C158" s="44">
        <f t="shared" si="59"/>
        <v>6.4683544303797467</v>
      </c>
      <c r="D158" s="44">
        <v>0</v>
      </c>
      <c r="E158" s="44">
        <v>0</v>
      </c>
      <c r="F158" s="45">
        <v>0</v>
      </c>
      <c r="G158" s="42">
        <f t="shared" si="45"/>
        <v>303.28913650966643</v>
      </c>
      <c r="H158" s="44">
        <v>92.200000762939453</v>
      </c>
      <c r="I158" s="42">
        <v>11.320000762939458</v>
      </c>
      <c r="J158" s="46">
        <f t="shared" si="55"/>
        <v>21.280000762939466</v>
      </c>
      <c r="K158" s="66"/>
      <c r="L158" s="5">
        <f t="shared" si="56"/>
        <v>1.8669217377366829</v>
      </c>
      <c r="M158" s="5">
        <f t="shared" si="31"/>
        <v>-6.7177250390285659E-2</v>
      </c>
      <c r="N158" s="5">
        <f t="shared" si="32"/>
        <v>-6.1530119718570253E-2</v>
      </c>
      <c r="O158" s="5">
        <f t="shared" si="57"/>
        <v>-0.59999847412109375</v>
      </c>
      <c r="P158" s="5">
        <f t="shared" si="58"/>
        <v>-0.60000228881835938</v>
      </c>
      <c r="Q158" s="9">
        <f t="shared" si="46"/>
        <v>9.3594500787684911</v>
      </c>
      <c r="R158" s="5"/>
      <c r="S158" s="5">
        <f>L161-L158</f>
        <v>-0.17064428438176638</v>
      </c>
      <c r="T158" s="8">
        <f>L164-L161</f>
        <v>-0.13676077929618558</v>
      </c>
      <c r="U158" s="10">
        <f>I161-I158</f>
        <v>-1.7000007629394531</v>
      </c>
      <c r="V158" s="8">
        <f>I164-I161</f>
        <v>-1.4000015258789063</v>
      </c>
      <c r="W158">
        <f t="shared" ref="W158" si="68">(((U158/S158)*T158)+((V158/T158)*S158))/(S158+T158)</f>
        <v>10.114691003456198</v>
      </c>
      <c r="X158">
        <f t="shared" ref="X158" si="69">-(W161-W158)/(L161-L158)</f>
        <v>7.6077301051913055</v>
      </c>
    </row>
    <row r="159" spans="1:24">
      <c r="A159" s="43">
        <v>5170</v>
      </c>
      <c r="B159" s="43">
        <v>850</v>
      </c>
      <c r="C159" s="44">
        <f t="shared" si="59"/>
        <v>6.0823529411764703</v>
      </c>
      <c r="D159" s="44">
        <v>0</v>
      </c>
      <c r="E159" s="44">
        <v>0</v>
      </c>
      <c r="F159" s="45">
        <v>0</v>
      </c>
      <c r="G159" s="42">
        <f t="shared" si="45"/>
        <v>301.3154469806671</v>
      </c>
      <c r="H159" s="44">
        <v>91.599998474121094</v>
      </c>
      <c r="I159" s="42">
        <v>10.719998474121098</v>
      </c>
      <c r="J159" s="46">
        <f t="shared" si="55"/>
        <v>21.079998474121098</v>
      </c>
      <c r="K159" s="66"/>
      <c r="L159" s="5">
        <f t="shared" si="56"/>
        <v>1.8053916180181127</v>
      </c>
      <c r="M159" s="5">
        <f t="shared" si="31"/>
        <v>-6.1530119718570253E-2</v>
      </c>
      <c r="N159" s="5">
        <f t="shared" si="32"/>
        <v>-5.6669660470039851E-2</v>
      </c>
      <c r="O159" s="5">
        <f t="shared" si="57"/>
        <v>-0.60000228881835938</v>
      </c>
      <c r="P159" s="5">
        <f t="shared" si="58"/>
        <v>-0.5</v>
      </c>
      <c r="Q159" s="9">
        <f t="shared" si="46"/>
        <v>9.2681250620902613</v>
      </c>
      <c r="R159" s="5"/>
      <c r="S159" s="9"/>
      <c r="V159" s="8"/>
    </row>
    <row r="160" spans="1:24">
      <c r="A160" s="43">
        <v>5230</v>
      </c>
      <c r="B160" s="43">
        <v>910</v>
      </c>
      <c r="C160" s="44">
        <f t="shared" si="59"/>
        <v>5.7472527472527473</v>
      </c>
      <c r="D160" s="44">
        <v>0</v>
      </c>
      <c r="E160" s="44">
        <v>0</v>
      </c>
      <c r="F160" s="45">
        <v>0</v>
      </c>
      <c r="G160" s="42">
        <f t="shared" si="45"/>
        <v>299.67071198066714</v>
      </c>
      <c r="H160" s="44">
        <v>91.099998474121094</v>
      </c>
      <c r="I160" s="42">
        <v>10.219998474121098</v>
      </c>
      <c r="J160" s="46">
        <f t="shared" si="55"/>
        <v>20.949998474121102</v>
      </c>
      <c r="K160" s="66"/>
      <c r="L160" s="5">
        <f t="shared" si="56"/>
        <v>1.7487219575480728</v>
      </c>
      <c r="M160" s="5">
        <f t="shared" si="31"/>
        <v>-5.6669660470039851E-2</v>
      </c>
      <c r="N160" s="5">
        <f t="shared" si="32"/>
        <v>-5.2444504193156272E-2</v>
      </c>
      <c r="O160" s="5">
        <f t="shared" si="57"/>
        <v>-0.5</v>
      </c>
      <c r="P160" s="5">
        <f t="shared" si="58"/>
        <v>-0.59999847412109375</v>
      </c>
      <c r="Q160" s="9">
        <f t="shared" si="46"/>
        <v>10.18252882839</v>
      </c>
      <c r="R160" s="5"/>
      <c r="S160" s="5"/>
      <c r="T160" s="8"/>
      <c r="U160" s="10"/>
      <c r="V160" s="8"/>
    </row>
    <row r="161" spans="1:24">
      <c r="A161" s="43">
        <v>5290</v>
      </c>
      <c r="B161" s="43">
        <v>970</v>
      </c>
      <c r="C161" s="44">
        <f t="shared" si="59"/>
        <v>5.4536082474226806</v>
      </c>
      <c r="D161" s="44">
        <v>0</v>
      </c>
      <c r="E161" s="44">
        <v>0</v>
      </c>
      <c r="F161" s="45">
        <v>0</v>
      </c>
      <c r="G161" s="42">
        <f t="shared" si="45"/>
        <v>297.69703500000003</v>
      </c>
      <c r="H161" s="44">
        <v>90.5</v>
      </c>
      <c r="I161" s="42">
        <v>9.6200000000000045</v>
      </c>
      <c r="J161" s="46">
        <f t="shared" si="55"/>
        <v>20.730000000000004</v>
      </c>
      <c r="K161" s="66"/>
      <c r="L161" s="5">
        <f t="shared" si="56"/>
        <v>1.6962774533549165</v>
      </c>
      <c r="M161" s="5">
        <f t="shared" si="31"/>
        <v>-5.2444504193156272E-2</v>
      </c>
      <c r="N161" s="5">
        <f t="shared" si="32"/>
        <v>-4.8739694688545665E-2</v>
      </c>
      <c r="O161" s="5">
        <f t="shared" si="57"/>
        <v>-0.59999847412109375</v>
      </c>
      <c r="P161" s="5">
        <f t="shared" si="58"/>
        <v>-0.5</v>
      </c>
      <c r="Q161" s="9">
        <f t="shared" si="46"/>
        <v>10.827967115293166</v>
      </c>
      <c r="R161" s="5"/>
      <c r="S161" s="5">
        <f>L164-L161</f>
        <v>-0.13676077929618558</v>
      </c>
      <c r="T161" s="8">
        <f>L167-L164</f>
        <v>-0.1130400711340438</v>
      </c>
      <c r="U161" s="10">
        <f>I164-I161</f>
        <v>-1.4000015258789063</v>
      </c>
      <c r="V161" s="8">
        <f>I167-I164</f>
        <v>-1.3999977111816406</v>
      </c>
      <c r="W161">
        <f t="shared" ref="W161" si="70">(((U161/S161)*T161)+((V161/T161)*S161))/(S161+T161)</f>
        <v>11.412906663026188</v>
      </c>
      <c r="X161">
        <f t="shared" ref="X161" si="71">-(W164-W161)/(L164-L161)</f>
        <v>24.370459990481731</v>
      </c>
    </row>
    <row r="162" spans="1:24">
      <c r="A162" s="43">
        <v>5350</v>
      </c>
      <c r="B162" s="43">
        <v>1030</v>
      </c>
      <c r="C162" s="44">
        <f t="shared" si="59"/>
        <v>5.1941747572815533</v>
      </c>
      <c r="D162" s="44">
        <v>0</v>
      </c>
      <c r="E162" s="44">
        <v>0</v>
      </c>
      <c r="F162" s="45">
        <v>0</v>
      </c>
      <c r="G162" s="42">
        <f t="shared" si="45"/>
        <v>296.0523</v>
      </c>
      <c r="H162" s="44">
        <v>90</v>
      </c>
      <c r="I162" s="42">
        <v>9.1200000000000045</v>
      </c>
      <c r="J162" s="46">
        <f t="shared" si="55"/>
        <v>20.560000000000002</v>
      </c>
      <c r="K162" s="66"/>
      <c r="L162" s="5">
        <f t="shared" si="56"/>
        <v>1.6475377586663709</v>
      </c>
      <c r="M162" s="5">
        <f t="shared" si="31"/>
        <v>-4.8739694688545665E-2</v>
      </c>
      <c r="N162" s="5">
        <f t="shared" si="32"/>
        <v>-4.5466362049032982E-2</v>
      </c>
      <c r="O162" s="5">
        <f t="shared" si="57"/>
        <v>-0.5</v>
      </c>
      <c r="P162" s="5">
        <f t="shared" si="58"/>
        <v>-0.5</v>
      </c>
      <c r="Q162" s="9">
        <f t="shared" si="46"/>
        <v>10.640691212393119</v>
      </c>
      <c r="R162" s="5"/>
      <c r="S162" s="9"/>
      <c r="V162" s="8"/>
    </row>
    <row r="163" spans="1:24">
      <c r="A163" s="43">
        <v>5410</v>
      </c>
      <c r="B163" s="43">
        <v>1090</v>
      </c>
      <c r="C163" s="44">
        <f t="shared" si="59"/>
        <v>4.9633027522935782</v>
      </c>
      <c r="D163" s="44">
        <v>0</v>
      </c>
      <c r="E163" s="44">
        <v>0</v>
      </c>
      <c r="F163" s="45">
        <v>0</v>
      </c>
      <c r="G163" s="42">
        <f t="shared" si="45"/>
        <v>294.40756500000003</v>
      </c>
      <c r="H163" s="44">
        <v>89.5</v>
      </c>
      <c r="I163" s="42">
        <v>8.6200000000000045</v>
      </c>
      <c r="J163" s="46">
        <f t="shared" si="55"/>
        <v>20.480000000000004</v>
      </c>
      <c r="K163" s="66"/>
      <c r="L163" s="5">
        <f t="shared" si="56"/>
        <v>1.6020713966173379</v>
      </c>
      <c r="M163" s="5">
        <f t="shared" si="31"/>
        <v>-4.5466362049032982E-2</v>
      </c>
      <c r="N163" s="5">
        <f t="shared" si="32"/>
        <v>-4.2554722558606928E-2</v>
      </c>
      <c r="O163" s="5">
        <f t="shared" si="57"/>
        <v>-0.5</v>
      </c>
      <c r="P163" s="5">
        <f t="shared" si="58"/>
        <v>-0.40000152587890625</v>
      </c>
      <c r="Q163" s="9">
        <f t="shared" si="46"/>
        <v>10.171998565737246</v>
      </c>
      <c r="R163" s="5"/>
      <c r="S163" s="5"/>
      <c r="T163" s="8"/>
      <c r="U163" s="10"/>
      <c r="V163" s="8"/>
    </row>
    <row r="164" spans="1:24">
      <c r="A164" s="43">
        <v>5470</v>
      </c>
      <c r="B164" s="43">
        <v>1150</v>
      </c>
      <c r="C164" s="44">
        <f t="shared" si="59"/>
        <v>4.7565217391304344</v>
      </c>
      <c r="D164" s="44">
        <v>0</v>
      </c>
      <c r="E164" s="44">
        <v>0</v>
      </c>
      <c r="F164" s="45">
        <v>0</v>
      </c>
      <c r="G164" s="42">
        <f t="shared" si="45"/>
        <v>293.09177198066715</v>
      </c>
      <c r="H164" s="44">
        <v>89.099998474121094</v>
      </c>
      <c r="I164" s="42">
        <v>8.2199984741210983</v>
      </c>
      <c r="J164" s="46">
        <f t="shared" si="55"/>
        <v>20.479998474121103</v>
      </c>
      <c r="K164" s="66"/>
      <c r="L164" s="5">
        <f t="shared" si="56"/>
        <v>1.559516674058731</v>
      </c>
      <c r="M164" s="5">
        <f t="shared" si="31"/>
        <v>-4.2554722558606928E-2</v>
      </c>
      <c r="N164" s="5">
        <f t="shared" si="32"/>
        <v>-3.9949218133137343E-2</v>
      </c>
      <c r="O164" s="5">
        <f t="shared" si="57"/>
        <v>-0.40000152587890625</v>
      </c>
      <c r="P164" s="5">
        <f t="shared" si="58"/>
        <v>-0.5</v>
      </c>
      <c r="Q164" s="9">
        <f t="shared" si="46"/>
        <v>11.006998816307885</v>
      </c>
      <c r="R164" s="5"/>
      <c r="S164" s="5">
        <f>L167-L164</f>
        <v>-0.1130400711340438</v>
      </c>
      <c r="T164" s="8">
        <f>L170-L167</f>
        <v>-9.5569253389119035E-2</v>
      </c>
      <c r="U164" s="10">
        <f>I167-I164</f>
        <v>-1.3999977111816406</v>
      </c>
      <c r="V164" s="8">
        <f>I170-I167</f>
        <v>-1.6000022888183594</v>
      </c>
      <c r="W164">
        <f t="shared" ref="W164" si="72">(((U164/S164)*T164)+((V164/T164)*S164))/(S164+T164)</f>
        <v>14.745829763130981</v>
      </c>
      <c r="X164">
        <f t="shared" ref="X164" si="73">-(W167-W164)/(L167-L164)</f>
        <v>13.239956247216908</v>
      </c>
    </row>
    <row r="165" spans="1:24">
      <c r="A165" s="43">
        <v>5530</v>
      </c>
      <c r="B165" s="43">
        <v>1210</v>
      </c>
      <c r="C165" s="44">
        <f t="shared" si="59"/>
        <v>4.5702479338842972</v>
      </c>
      <c r="D165" s="44">
        <v>0</v>
      </c>
      <c r="E165" s="44">
        <v>0</v>
      </c>
      <c r="F165" s="45">
        <v>0</v>
      </c>
      <c r="G165" s="42">
        <f t="shared" si="45"/>
        <v>291.44703698066712</v>
      </c>
      <c r="H165" s="44">
        <v>88.599998474121094</v>
      </c>
      <c r="I165" s="42">
        <v>7.7199984741210983</v>
      </c>
      <c r="J165" s="46">
        <f t="shared" si="55"/>
        <v>20.349998474121108</v>
      </c>
      <c r="K165" s="66"/>
      <c r="L165" s="5">
        <f t="shared" si="56"/>
        <v>1.5195674559255936</v>
      </c>
      <c r="M165" s="5">
        <f t="shared" si="31"/>
        <v>-3.9949218133137343E-2</v>
      </c>
      <c r="N165" s="5">
        <f t="shared" si="32"/>
        <v>-3.7605069229085686E-2</v>
      </c>
      <c r="O165" s="5">
        <f t="shared" si="57"/>
        <v>-0.5</v>
      </c>
      <c r="P165" s="5">
        <f t="shared" si="58"/>
        <v>-0.5</v>
      </c>
      <c r="Q165" s="9">
        <f t="shared" si="46"/>
        <v>12.917775615155927</v>
      </c>
      <c r="R165" s="5"/>
      <c r="S165" s="9"/>
      <c r="V165" s="8"/>
    </row>
    <row r="166" spans="1:24">
      <c r="A166" s="43">
        <v>5590</v>
      </c>
      <c r="B166" s="43">
        <v>1270</v>
      </c>
      <c r="C166" s="44">
        <f t="shared" si="59"/>
        <v>4.4015748031496065</v>
      </c>
      <c r="D166" s="44">
        <v>0</v>
      </c>
      <c r="E166" s="44">
        <v>0</v>
      </c>
      <c r="F166" s="45">
        <v>0</v>
      </c>
      <c r="G166" s="42">
        <f t="shared" si="45"/>
        <v>289.80230198066715</v>
      </c>
      <c r="H166" s="44">
        <v>88.099998474121094</v>
      </c>
      <c r="I166" s="42">
        <v>7.2199984741210983</v>
      </c>
      <c r="J166" s="46">
        <f t="shared" si="55"/>
        <v>20.189998474121097</v>
      </c>
      <c r="K166" s="66"/>
      <c r="L166" s="5">
        <f t="shared" si="56"/>
        <v>1.4819623866965079</v>
      </c>
      <c r="M166" s="5">
        <f t="shared" si="31"/>
        <v>-3.7605069229085686E-2</v>
      </c>
      <c r="N166" s="5">
        <f t="shared" si="32"/>
        <v>-3.5485783771820767E-2</v>
      </c>
      <c r="O166" s="5">
        <f t="shared" si="57"/>
        <v>-0.5</v>
      </c>
      <c r="P166" s="5">
        <f t="shared" si="58"/>
        <v>-0.39999771118164063</v>
      </c>
      <c r="Q166" s="9">
        <f t="shared" si="46"/>
        <v>12.25472392843745</v>
      </c>
      <c r="R166" s="5"/>
      <c r="S166" s="5"/>
      <c r="T166" s="8"/>
      <c r="U166" s="10"/>
      <c r="V166" s="8"/>
    </row>
    <row r="167" spans="1:24">
      <c r="A167" s="43">
        <v>5650</v>
      </c>
      <c r="B167" s="43">
        <v>1330</v>
      </c>
      <c r="C167" s="44">
        <f t="shared" si="59"/>
        <v>4.2481203007518795</v>
      </c>
      <c r="D167" s="44">
        <v>0</v>
      </c>
      <c r="E167" s="44">
        <v>0</v>
      </c>
      <c r="F167" s="45">
        <v>0</v>
      </c>
      <c r="G167" s="42">
        <f t="shared" si="45"/>
        <v>288.48652150966643</v>
      </c>
      <c r="H167" s="44">
        <v>87.700000762939453</v>
      </c>
      <c r="I167" s="42">
        <v>6.8200007629394577</v>
      </c>
      <c r="J167" s="46">
        <f t="shared" si="55"/>
        <v>20.110000762939464</v>
      </c>
      <c r="K167" s="66"/>
      <c r="L167" s="5">
        <f t="shared" si="56"/>
        <v>1.4464766029246872</v>
      </c>
      <c r="M167" s="5">
        <f t="shared" si="31"/>
        <v>-3.5485783771820767E-2</v>
      </c>
      <c r="N167" s="5">
        <f t="shared" si="32"/>
        <v>-3.3561326399368596E-2</v>
      </c>
      <c r="O167" s="5">
        <f t="shared" si="57"/>
        <v>-0.39999771118164063</v>
      </c>
      <c r="P167" s="5">
        <f t="shared" si="58"/>
        <v>-0.40000152587890625</v>
      </c>
      <c r="Q167" s="9">
        <f t="shared" si="46"/>
        <v>11.604299438643745</v>
      </c>
      <c r="R167" s="5"/>
      <c r="S167" s="5">
        <f>L170-L167</f>
        <v>-9.5569253389119035E-2</v>
      </c>
      <c r="T167" s="8">
        <f>L173-L170</f>
        <v>-8.2211129923434045E-2</v>
      </c>
      <c r="U167" s="10">
        <f>I170-I167</f>
        <v>-1.6000022888183594</v>
      </c>
      <c r="V167" s="8">
        <f>I173-I170</f>
        <v>-1.2999992370605469</v>
      </c>
      <c r="W167">
        <f t="shared" ref="W167" si="74">(((U167/S167)*T167)+((V167/T167)*S167))/(S167+T167)</f>
        <v>16.242475359128008</v>
      </c>
      <c r="X167">
        <f t="shared" ref="X167" si="75">-(W170-W167)/(L170-L167)</f>
        <v>0.66745043764708578</v>
      </c>
    </row>
    <row r="168" spans="1:24">
      <c r="A168" s="43">
        <v>5710</v>
      </c>
      <c r="B168" s="43">
        <v>1390</v>
      </c>
      <c r="C168" s="44">
        <f t="shared" si="59"/>
        <v>4.1079136690647484</v>
      </c>
      <c r="D168" s="44">
        <v>0</v>
      </c>
      <c r="E168" s="44">
        <v>0</v>
      </c>
      <c r="F168" s="45">
        <v>0</v>
      </c>
      <c r="G168" s="42">
        <f t="shared" si="45"/>
        <v>287.17072849033354</v>
      </c>
      <c r="H168" s="44">
        <v>87.299999237060547</v>
      </c>
      <c r="I168" s="42">
        <v>6.4199992370605514</v>
      </c>
      <c r="J168" s="46">
        <f t="shared" si="55"/>
        <v>20.049999237060561</v>
      </c>
      <c r="K168" s="66"/>
      <c r="L168" s="5">
        <f t="shared" si="56"/>
        <v>1.4129152765253186</v>
      </c>
      <c r="M168" s="5">
        <f t="shared" si="31"/>
        <v>-3.3561326399368596E-2</v>
      </c>
      <c r="N168" s="5">
        <f t="shared" si="32"/>
        <v>-3.1806752437793406E-2</v>
      </c>
      <c r="O168" s="5">
        <f t="shared" si="57"/>
        <v>-0.40000152587890625</v>
      </c>
      <c r="P168" s="5">
        <f t="shared" si="58"/>
        <v>-0.70000076293945313</v>
      </c>
      <c r="Q168" s="9">
        <f t="shared" si="46"/>
        <v>17.098634594236799</v>
      </c>
      <c r="R168" s="5"/>
      <c r="S168" s="9"/>
      <c r="V168" s="8"/>
    </row>
    <row r="169" spans="1:24">
      <c r="A169" s="43">
        <v>5770</v>
      </c>
      <c r="B169" s="43">
        <v>1450</v>
      </c>
      <c r="C169" s="44">
        <f t="shared" si="59"/>
        <v>3.9793103448275864</v>
      </c>
      <c r="D169" s="44">
        <v>0</v>
      </c>
      <c r="E169" s="44">
        <v>0</v>
      </c>
      <c r="F169" s="45">
        <v>0</v>
      </c>
      <c r="G169" s="42">
        <f t="shared" si="45"/>
        <v>284.86809698066713</v>
      </c>
      <c r="H169" s="44">
        <v>86.599998474121094</v>
      </c>
      <c r="I169" s="42">
        <v>5.7199984741210983</v>
      </c>
      <c r="J169" s="46">
        <f t="shared" si="55"/>
        <v>19.659998474121096</v>
      </c>
      <c r="K169" s="66"/>
      <c r="L169" s="5">
        <f t="shared" si="56"/>
        <v>1.3811085240875252</v>
      </c>
      <c r="M169" s="5">
        <f t="shared" si="31"/>
        <v>-3.1806752437793406E-2</v>
      </c>
      <c r="N169" s="5">
        <f t="shared" si="32"/>
        <v>-3.0201174551957033E-2</v>
      </c>
      <c r="O169" s="5">
        <f t="shared" si="57"/>
        <v>-0.70000076293945313</v>
      </c>
      <c r="P169" s="5">
        <f t="shared" si="58"/>
        <v>-0.5</v>
      </c>
      <c r="Q169" s="9">
        <f t="shared" si="46"/>
        <v>19.211200204280328</v>
      </c>
      <c r="R169" s="5"/>
      <c r="S169" s="5"/>
      <c r="T169" s="8"/>
      <c r="U169" s="10"/>
      <c r="V169" s="8"/>
    </row>
    <row r="170" spans="1:24">
      <c r="A170" s="43">
        <v>5830</v>
      </c>
      <c r="B170" s="43">
        <v>1510</v>
      </c>
      <c r="C170" s="44">
        <f t="shared" si="59"/>
        <v>3.8609271523178808</v>
      </c>
      <c r="D170" s="44">
        <v>0</v>
      </c>
      <c r="E170" s="44">
        <v>0</v>
      </c>
      <c r="F170" s="45">
        <v>0</v>
      </c>
      <c r="G170" s="42">
        <f t="shared" si="45"/>
        <v>283.22336198066711</v>
      </c>
      <c r="H170" s="44">
        <v>86.099998474121094</v>
      </c>
      <c r="I170" s="42">
        <v>5.2199984741210983</v>
      </c>
      <c r="J170" s="46">
        <f t="shared" si="55"/>
        <v>19.469998474121098</v>
      </c>
      <c r="K170" s="66"/>
      <c r="L170" s="5">
        <f t="shared" si="56"/>
        <v>1.3509073495355681</v>
      </c>
      <c r="M170" s="5">
        <f t="shared" si="31"/>
        <v>-3.0201174551957033E-2</v>
      </c>
      <c r="N170" s="5">
        <f t="shared" si="32"/>
        <v>-2.8726971232289511E-2</v>
      </c>
      <c r="O170" s="5">
        <f t="shared" si="57"/>
        <v>-0.5</v>
      </c>
      <c r="P170" s="5">
        <f t="shared" si="58"/>
        <v>-0.39999771118164063</v>
      </c>
      <c r="Q170" s="9">
        <f t="shared" si="46"/>
        <v>15.206965846168959</v>
      </c>
      <c r="R170" s="5"/>
      <c r="S170" s="5">
        <f>L173-L170</f>
        <v>-8.2211129923434045E-2</v>
      </c>
      <c r="T170" s="8">
        <f>L176-L173</f>
        <v>-7.169956378212472E-2</v>
      </c>
      <c r="U170" s="10">
        <f>I173-I170</f>
        <v>-1.2999992370605469</v>
      </c>
      <c r="V170" s="8">
        <f>I176-I173</f>
        <v>-1.2000007629394531</v>
      </c>
      <c r="W170">
        <f t="shared" ref="W170" si="76">(((U170/S170)*T170)+((V170/T170)*S170))/(S170+T170)</f>
        <v>16.306263099128181</v>
      </c>
      <c r="X170">
        <f t="shared" ref="X170" si="77">-(W173-W170)/(L173-L170)</f>
        <v>9.4886025827191478</v>
      </c>
    </row>
    <row r="171" spans="1:24">
      <c r="A171" s="43">
        <v>5890</v>
      </c>
      <c r="B171" s="43">
        <v>1570</v>
      </c>
      <c r="C171" s="44">
        <f t="shared" si="59"/>
        <v>3.7515923566878979</v>
      </c>
      <c r="D171" s="44">
        <v>0</v>
      </c>
      <c r="E171" s="44">
        <v>0</v>
      </c>
      <c r="F171" s="45">
        <v>0</v>
      </c>
      <c r="G171" s="42">
        <f t="shared" si="45"/>
        <v>281.90758150966644</v>
      </c>
      <c r="H171" s="44">
        <v>85.700000762939453</v>
      </c>
      <c r="I171" s="42">
        <v>4.8200007629394577</v>
      </c>
      <c r="J171" s="46">
        <f t="shared" si="55"/>
        <v>19.38000076293946</v>
      </c>
      <c r="K171" s="66"/>
      <c r="L171" s="5">
        <f t="shared" si="56"/>
        <v>1.3221803783032786</v>
      </c>
      <c r="M171" s="5">
        <f t="shared" si="31"/>
        <v>-2.8726971232289511E-2</v>
      </c>
      <c r="N171" s="5">
        <f t="shared" si="32"/>
        <v>-2.7369173564411264E-2</v>
      </c>
      <c r="O171" s="5">
        <f t="shared" si="57"/>
        <v>-0.39999771118164063</v>
      </c>
      <c r="P171" s="5">
        <f t="shared" si="58"/>
        <v>-0.5</v>
      </c>
      <c r="Q171" s="9">
        <f t="shared" si="46"/>
        <v>16.149003066873508</v>
      </c>
      <c r="R171" s="5"/>
      <c r="S171" s="9"/>
      <c r="V171" s="8"/>
    </row>
    <row r="172" spans="1:24">
      <c r="A172" s="43">
        <v>5950</v>
      </c>
      <c r="B172" s="43">
        <v>1630</v>
      </c>
      <c r="C172" s="44">
        <f t="shared" si="59"/>
        <v>3.6503067484662575</v>
      </c>
      <c r="D172" s="44">
        <v>0</v>
      </c>
      <c r="E172" s="44">
        <v>0</v>
      </c>
      <c r="F172" s="45">
        <v>0</v>
      </c>
      <c r="G172" s="42">
        <f t="shared" si="45"/>
        <v>280.26284650966647</v>
      </c>
      <c r="H172" s="44">
        <v>85.200000762939453</v>
      </c>
      <c r="I172" s="42">
        <v>4.3200007629394577</v>
      </c>
      <c r="J172" s="46">
        <f t="shared" si="55"/>
        <v>19.160000762939461</v>
      </c>
      <c r="K172" s="66"/>
      <c r="L172" s="5">
        <f t="shared" si="56"/>
        <v>1.2948112047388673</v>
      </c>
      <c r="M172" s="5">
        <f t="shared" si="31"/>
        <v>-2.7369173564411264E-2</v>
      </c>
      <c r="N172" s="5">
        <f t="shared" si="32"/>
        <v>-2.611498512673327E-2</v>
      </c>
      <c r="O172" s="5">
        <f t="shared" si="57"/>
        <v>-0.5</v>
      </c>
      <c r="P172" s="5">
        <f t="shared" si="58"/>
        <v>-0.40000152587890625</v>
      </c>
      <c r="Q172" s="9">
        <f t="shared" si="46"/>
        <v>16.758222292394695</v>
      </c>
      <c r="R172" s="5"/>
      <c r="S172" s="5"/>
      <c r="T172" s="8"/>
      <c r="U172" s="10"/>
      <c r="V172" s="8"/>
    </row>
    <row r="173" spans="1:24" ht="15" customHeight="1">
      <c r="A173" s="43">
        <v>6010</v>
      </c>
      <c r="B173" s="43">
        <v>1690</v>
      </c>
      <c r="C173" s="44">
        <f t="shared" si="59"/>
        <v>3.5562130177514795</v>
      </c>
      <c r="D173" s="44">
        <v>0</v>
      </c>
      <c r="E173" s="44">
        <v>0</v>
      </c>
      <c r="F173" s="45">
        <v>0</v>
      </c>
      <c r="G173" s="42">
        <f t="shared" si="45"/>
        <v>278.94705349033359</v>
      </c>
      <c r="H173" s="44">
        <v>84.799999237060547</v>
      </c>
      <c r="I173" s="42">
        <v>3.9199992370605514</v>
      </c>
      <c r="J173" s="46">
        <f t="shared" si="55"/>
        <v>19.009999237060555</v>
      </c>
      <c r="K173" s="66"/>
      <c r="L173" s="5">
        <f t="shared" si="56"/>
        <v>1.2686962196121341</v>
      </c>
      <c r="M173" s="5">
        <f t="shared" si="31"/>
        <v>-2.611498512673327E-2</v>
      </c>
      <c r="N173" s="5">
        <f t="shared" si="32"/>
        <v>-2.4953402476149966E-2</v>
      </c>
      <c r="O173" s="5">
        <f t="shared" si="57"/>
        <v>-0.40000152587890625</v>
      </c>
      <c r="P173" s="5">
        <f t="shared" si="58"/>
        <v>-0.39999771118164063</v>
      </c>
      <c r="Q173" s="9">
        <f t="shared" si="46"/>
        <v>15.681467745868405</v>
      </c>
      <c r="R173" s="5"/>
      <c r="S173" s="5">
        <f>L176-L173</f>
        <v>-7.169956378212472E-2</v>
      </c>
      <c r="T173" s="8">
        <f>L179-L176</f>
        <v>-6.3236979396254167E-2</v>
      </c>
      <c r="U173" s="10">
        <f>I176-I173</f>
        <v>-1.2000007629394531</v>
      </c>
      <c r="V173" s="8">
        <f>I179-I176</f>
        <v>-1.0999984741210938</v>
      </c>
      <c r="W173">
        <f t="shared" ref="W173" si="78">(((U173/S173)*T173)+((V173/T173)*S173))/(S173+T173)</f>
        <v>17.086331838847936</v>
      </c>
      <c r="X173">
        <f t="shared" ref="X173" si="79">-(W176-W173)/(L176-L173)</f>
        <v>7.0207454089025854</v>
      </c>
    </row>
    <row r="174" spans="1:24">
      <c r="A174" s="43">
        <v>6070</v>
      </c>
      <c r="B174" s="43">
        <v>1750</v>
      </c>
      <c r="C174" s="44">
        <f t="shared" si="59"/>
        <v>3.4685714285714284</v>
      </c>
      <c r="D174" s="44">
        <v>0</v>
      </c>
      <c r="E174" s="44">
        <v>0</v>
      </c>
      <c r="F174" s="45">
        <v>0</v>
      </c>
      <c r="G174" s="42">
        <f t="shared" si="45"/>
        <v>277.63127301933292</v>
      </c>
      <c r="H174" s="44">
        <v>84.400001525878906</v>
      </c>
      <c r="I174" s="42">
        <v>3.5200015258789108</v>
      </c>
      <c r="J174" s="46">
        <f t="shared" si="55"/>
        <v>18.88000152587891</v>
      </c>
      <c r="K174" s="66"/>
      <c r="L174" s="5">
        <f t="shared" si="56"/>
        <v>1.2437428171359841</v>
      </c>
      <c r="M174" s="5">
        <f t="shared" si="31"/>
        <v>-2.4953402476149966E-2</v>
      </c>
      <c r="N174" s="5">
        <f t="shared" si="32"/>
        <v>-2.3874912465598364E-2</v>
      </c>
      <c r="O174" s="5">
        <f t="shared" si="57"/>
        <v>-0.39999771118164063</v>
      </c>
      <c r="P174" s="5">
        <f t="shared" si="58"/>
        <v>-0.40000152587890625</v>
      </c>
      <c r="Q174" s="9">
        <f t="shared" si="46"/>
        <v>16.399917779115455</v>
      </c>
      <c r="R174" s="5"/>
      <c r="S174" s="9"/>
      <c r="V174" s="8"/>
    </row>
    <row r="175" spans="1:24">
      <c r="A175" s="43">
        <v>6130</v>
      </c>
      <c r="B175" s="43">
        <v>1810</v>
      </c>
      <c r="C175" s="44">
        <f t="shared" si="59"/>
        <v>3.3867403314917128</v>
      </c>
      <c r="D175" s="44">
        <v>0</v>
      </c>
      <c r="E175" s="44">
        <v>0</v>
      </c>
      <c r="F175" s="45">
        <v>0</v>
      </c>
      <c r="G175" s="42">
        <f t="shared" si="45"/>
        <v>276.31548000000004</v>
      </c>
      <c r="H175" s="44">
        <v>84</v>
      </c>
      <c r="I175" s="42">
        <v>3.1200000000000045</v>
      </c>
      <c r="J175" s="46">
        <f t="shared" si="55"/>
        <v>18.730000000000004</v>
      </c>
      <c r="K175" s="66"/>
      <c r="L175" s="5">
        <f t="shared" si="56"/>
        <v>1.2198679046703857</v>
      </c>
      <c r="M175" s="5">
        <f t="shared" si="31"/>
        <v>-2.3874912465598364E-2</v>
      </c>
      <c r="N175" s="5">
        <f t="shared" si="32"/>
        <v>-2.287124884037639E-2</v>
      </c>
      <c r="O175" s="5">
        <f t="shared" si="57"/>
        <v>-0.40000152587890625</v>
      </c>
      <c r="P175" s="5">
        <f t="shared" si="58"/>
        <v>-0.40000152587890625</v>
      </c>
      <c r="Q175" s="9">
        <f t="shared" si="46"/>
        <v>17.129555548674681</v>
      </c>
      <c r="R175" s="5"/>
      <c r="S175" s="5"/>
      <c r="T175" s="8"/>
      <c r="U175" s="10"/>
      <c r="V175" s="8"/>
    </row>
    <row r="176" spans="1:24">
      <c r="A176" s="43">
        <v>6190</v>
      </c>
      <c r="B176" s="43">
        <v>1870</v>
      </c>
      <c r="C176" s="44">
        <f t="shared" si="59"/>
        <v>3.3101604278074865</v>
      </c>
      <c r="D176" s="44">
        <v>0</v>
      </c>
      <c r="E176" s="44">
        <v>0</v>
      </c>
      <c r="F176" s="45">
        <v>0</v>
      </c>
      <c r="G176" s="42">
        <f t="shared" si="45"/>
        <v>274.99968698066715</v>
      </c>
      <c r="H176" s="44">
        <v>83.599998474121094</v>
      </c>
      <c r="I176" s="42">
        <v>2.7199984741210983</v>
      </c>
      <c r="J176" s="46">
        <f t="shared" ref="J176:J207" si="80">J70+I176</f>
        <v>18.589998474121103</v>
      </c>
      <c r="K176" s="66"/>
      <c r="L176" s="5">
        <f t="shared" si="56"/>
        <v>1.1969966558300094</v>
      </c>
      <c r="M176" s="5">
        <f t="shared" si="31"/>
        <v>-2.287124884037639E-2</v>
      </c>
      <c r="N176" s="5">
        <f t="shared" si="32"/>
        <v>-2.193519499849339E-2</v>
      </c>
      <c r="O176" s="5">
        <f t="shared" si="57"/>
        <v>-0.40000152587890625</v>
      </c>
      <c r="P176" s="5">
        <f t="shared" si="58"/>
        <v>-0.39999771118164063</v>
      </c>
      <c r="Q176" s="9">
        <f t="shared" si="46"/>
        <v>17.870145699114172</v>
      </c>
      <c r="R176" s="5"/>
      <c r="S176" s="5">
        <f>L179-L176</f>
        <v>-6.3236979396254167E-2</v>
      </c>
      <c r="T176" s="8">
        <f>L182-L179</f>
        <v>-5.6296212258622136E-2</v>
      </c>
      <c r="U176" s="10">
        <f>I179-I176</f>
        <v>-1.0999984741210938</v>
      </c>
      <c r="V176" s="8">
        <f>I182-I179</f>
        <v>-1</v>
      </c>
      <c r="W176">
        <f t="shared" ref="W176" si="81">(((U176/S176)*T176)+((V176/T176)*S176))/(S176+T176)</f>
        <v>17.589716222091607</v>
      </c>
      <c r="X176">
        <f t="shared" ref="X176" si="82">-(W179-W176)/(L179-L176)</f>
        <v>3.1874849127992699</v>
      </c>
    </row>
    <row r="177" spans="1:24">
      <c r="A177" s="43">
        <v>6250</v>
      </c>
      <c r="B177" s="43">
        <v>1930</v>
      </c>
      <c r="C177" s="44">
        <f t="shared" si="59"/>
        <v>3.2383419689119171</v>
      </c>
      <c r="D177" s="44">
        <v>0</v>
      </c>
      <c r="E177" s="44">
        <v>0</v>
      </c>
      <c r="F177" s="45">
        <v>0</v>
      </c>
      <c r="G177" s="42">
        <f t="shared" si="45"/>
        <v>273.68390650966643</v>
      </c>
      <c r="H177" s="44">
        <v>83.200000762939453</v>
      </c>
      <c r="I177" s="42">
        <v>2.3200007629394577</v>
      </c>
      <c r="J177" s="46">
        <f t="shared" si="80"/>
        <v>18.460000762939458</v>
      </c>
      <c r="K177" s="66"/>
      <c r="L177" s="5">
        <f t="shared" ref="L177:L211" si="83">LN(C177)</f>
        <v>1.175061460831516</v>
      </c>
      <c r="M177" s="5">
        <f t="shared" si="31"/>
        <v>-2.193519499849339E-2</v>
      </c>
      <c r="N177" s="5">
        <f t="shared" si="32"/>
        <v>-2.1060423014795271E-2</v>
      </c>
      <c r="O177" s="5">
        <f t="shared" ref="O177:O211" si="84">I177-I176</f>
        <v>-0.39999771118164063</v>
      </c>
      <c r="P177" s="5">
        <f t="shared" ref="P177:P211" si="85">I178-I177</f>
        <v>-0.29999923706054688</v>
      </c>
      <c r="Q177" s="9">
        <f t="shared" si="46"/>
        <v>16.19946391303597</v>
      </c>
      <c r="R177" s="5"/>
      <c r="S177" s="9"/>
      <c r="V177" s="8"/>
    </row>
    <row r="178" spans="1:24">
      <c r="A178" s="43">
        <v>6310</v>
      </c>
      <c r="B178" s="43">
        <v>1990</v>
      </c>
      <c r="C178" s="44">
        <f t="shared" ref="C178:C191" si="86">A178/B178</f>
        <v>3.170854271356784</v>
      </c>
      <c r="D178" s="44">
        <v>0</v>
      </c>
      <c r="E178" s="44">
        <v>0</v>
      </c>
      <c r="F178" s="45">
        <v>0</v>
      </c>
      <c r="G178" s="42">
        <f t="shared" si="45"/>
        <v>272.6970680193329</v>
      </c>
      <c r="H178" s="44">
        <v>82.900001525878906</v>
      </c>
      <c r="I178" s="42">
        <v>2.0200015258789108</v>
      </c>
      <c r="J178" s="46">
        <f t="shared" si="80"/>
        <v>18.390001525878915</v>
      </c>
      <c r="K178" s="66"/>
      <c r="L178" s="5">
        <f t="shared" si="83"/>
        <v>1.1540010378167207</v>
      </c>
      <c r="M178" s="5">
        <f t="shared" si="31"/>
        <v>-2.1060423014795271E-2</v>
      </c>
      <c r="N178" s="5">
        <f t="shared" si="32"/>
        <v>-2.0241361382965506E-2</v>
      </c>
      <c r="O178" s="5">
        <f t="shared" si="84"/>
        <v>-0.29999923706054688</v>
      </c>
      <c r="P178" s="5">
        <f t="shared" si="85"/>
        <v>-0.40000152587890625</v>
      </c>
      <c r="Q178" s="9">
        <f t="shared" si="46"/>
        <v>17.057845186160304</v>
      </c>
      <c r="R178" s="5"/>
      <c r="S178" s="5"/>
      <c r="T178" s="8"/>
      <c r="U178" s="10"/>
      <c r="V178" s="8"/>
    </row>
    <row r="179" spans="1:24">
      <c r="A179" s="43">
        <v>6370</v>
      </c>
      <c r="B179" s="43">
        <v>2050</v>
      </c>
      <c r="C179" s="44">
        <f t="shared" si="86"/>
        <v>3.1073170731707318</v>
      </c>
      <c r="D179" s="44">
        <v>0</v>
      </c>
      <c r="E179" s="44">
        <v>0</v>
      </c>
      <c r="F179" s="45">
        <v>0</v>
      </c>
      <c r="G179" s="42">
        <f t="shared" si="45"/>
        <v>271.38127500000002</v>
      </c>
      <c r="H179" s="44">
        <v>82.5</v>
      </c>
      <c r="I179" s="42">
        <v>1.6200000000000045</v>
      </c>
      <c r="J179" s="46">
        <f t="shared" si="80"/>
        <v>18.250000000000014</v>
      </c>
      <c r="K179" s="66"/>
      <c r="L179" s="5">
        <f t="shared" si="83"/>
        <v>1.1337596764337552</v>
      </c>
      <c r="M179" s="5">
        <f t="shared" si="31"/>
        <v>-2.0241361382965506E-2</v>
      </c>
      <c r="N179" s="5">
        <f t="shared" si="32"/>
        <v>-1.9473085672202295E-2</v>
      </c>
      <c r="O179" s="5">
        <f t="shared" si="84"/>
        <v>-0.40000152587890625</v>
      </c>
      <c r="P179" s="5">
        <f t="shared" si="85"/>
        <v>-0.40000152587890625</v>
      </c>
      <c r="Q179" s="9">
        <f t="shared" si="46"/>
        <v>20.158962382455424</v>
      </c>
      <c r="R179" s="5"/>
      <c r="S179" s="5">
        <f>L182-L179</f>
        <v>-5.6296212258622136E-2</v>
      </c>
      <c r="T179" s="8">
        <f>L185-L182</f>
        <v>-5.0515068021060205E-2</v>
      </c>
      <c r="U179" s="10">
        <f>I182-I179</f>
        <v>-1</v>
      </c>
      <c r="V179" s="8">
        <f>I185-I182</f>
        <v>-0.90000152587890625</v>
      </c>
      <c r="W179">
        <f t="shared" ref="W179" si="87">(((U179/S179)*T179)+((V179/T179)*S179))/(S179+T179)</f>
        <v>17.791283139848165</v>
      </c>
      <c r="X179">
        <f t="shared" ref="X179" si="88">-(W182-W179)/(L182-L179)</f>
        <v>38.670052425576806</v>
      </c>
    </row>
    <row r="180" spans="1:24">
      <c r="A180" s="43">
        <v>6430</v>
      </c>
      <c r="B180" s="43">
        <v>2110</v>
      </c>
      <c r="C180" s="44">
        <f t="shared" si="86"/>
        <v>3.0473933649289098</v>
      </c>
      <c r="D180" s="44">
        <v>0</v>
      </c>
      <c r="E180" s="44">
        <v>0</v>
      </c>
      <c r="F180" s="45">
        <v>0</v>
      </c>
      <c r="G180" s="42">
        <f t="shared" si="45"/>
        <v>270.06548198066713</v>
      </c>
      <c r="H180" s="44">
        <v>82.099998474121094</v>
      </c>
      <c r="I180" s="42">
        <v>1.2199984741210983</v>
      </c>
      <c r="J180" s="46">
        <f t="shared" si="80"/>
        <v>18.099998474121108</v>
      </c>
      <c r="K180" s="66"/>
      <c r="L180" s="5">
        <f t="shared" si="83"/>
        <v>1.1142865907615529</v>
      </c>
      <c r="M180" s="5">
        <f t="shared" ref="M180:M211" si="89">L180-L179</f>
        <v>-1.9473085672202295E-2</v>
      </c>
      <c r="N180" s="5">
        <f t="shared" ref="N180:N211" si="90">L181-L180</f>
        <v>-1.8751227597922471E-2</v>
      </c>
      <c r="O180" s="5">
        <f t="shared" si="84"/>
        <v>-0.40000152587890625</v>
      </c>
      <c r="P180" s="5">
        <f t="shared" si="85"/>
        <v>-0.29999923706054688</v>
      </c>
      <c r="Q180" s="9">
        <f t="shared" si="46"/>
        <v>18.227190488783702</v>
      </c>
      <c r="R180" s="5"/>
      <c r="S180" s="9"/>
      <c r="V180" s="8"/>
    </row>
    <row r="181" spans="1:24">
      <c r="A181" s="43">
        <v>6490</v>
      </c>
      <c r="B181" s="43">
        <v>2170</v>
      </c>
      <c r="C181" s="44">
        <f t="shared" si="86"/>
        <v>2.9907834101382487</v>
      </c>
      <c r="D181" s="44">
        <v>0</v>
      </c>
      <c r="E181" s="44">
        <v>0</v>
      </c>
      <c r="F181" s="45">
        <v>0</v>
      </c>
      <c r="G181" s="42">
        <f t="shared" si="45"/>
        <v>269.07864349033355</v>
      </c>
      <c r="H181" s="44">
        <v>81.799999237060547</v>
      </c>
      <c r="I181" s="42">
        <v>0.91999923706055142</v>
      </c>
      <c r="J181" s="46">
        <f t="shared" si="80"/>
        <v>18.009999237060555</v>
      </c>
      <c r="K181" s="66"/>
      <c r="L181" s="5">
        <f t="shared" si="83"/>
        <v>1.0955353631636304</v>
      </c>
      <c r="M181" s="5">
        <f t="shared" si="89"/>
        <v>-1.8751227597922471E-2</v>
      </c>
      <c r="N181" s="5">
        <f t="shared" si="90"/>
        <v>-1.807189898849737E-2</v>
      </c>
      <c r="O181" s="5">
        <f t="shared" si="84"/>
        <v>-0.29999923706054688</v>
      </c>
      <c r="P181" s="5">
        <f t="shared" si="85"/>
        <v>-0.29999923706054688</v>
      </c>
      <c r="Q181" s="9">
        <f t="shared" si="46"/>
        <v>16.305161482895898</v>
      </c>
      <c r="R181" s="5"/>
      <c r="S181" s="5"/>
      <c r="T181" s="8"/>
      <c r="U181" s="10"/>
      <c r="V181" s="8"/>
    </row>
    <row r="182" spans="1:24">
      <c r="A182" s="43">
        <v>6550</v>
      </c>
      <c r="B182" s="43">
        <v>2230</v>
      </c>
      <c r="C182" s="44">
        <f t="shared" si="86"/>
        <v>2.9372197309417039</v>
      </c>
      <c r="D182" s="44">
        <v>0</v>
      </c>
      <c r="E182" s="44">
        <v>0</v>
      </c>
      <c r="F182" s="45">
        <v>0</v>
      </c>
      <c r="G182" s="42">
        <f t="shared" si="45"/>
        <v>268.09180500000002</v>
      </c>
      <c r="H182" s="44">
        <v>81.5</v>
      </c>
      <c r="I182" s="42">
        <v>0.62000000000000455</v>
      </c>
      <c r="J182" s="46">
        <f t="shared" si="80"/>
        <v>17.980000000000004</v>
      </c>
      <c r="K182" s="66"/>
      <c r="L182" s="5">
        <f t="shared" si="83"/>
        <v>1.0774634641751331</v>
      </c>
      <c r="M182" s="5">
        <f t="shared" si="89"/>
        <v>-1.807189898849737E-2</v>
      </c>
      <c r="N182" s="5">
        <f t="shared" si="90"/>
        <v>-1.7431627877686484E-2</v>
      </c>
      <c r="O182" s="5">
        <f t="shared" si="84"/>
        <v>-0.29999923706054688</v>
      </c>
      <c r="P182" s="5">
        <f t="shared" si="85"/>
        <v>-0.40000152587890625</v>
      </c>
      <c r="Q182" s="9">
        <f t="shared" si="46"/>
        <v>19.830826638784014</v>
      </c>
      <c r="R182" s="5"/>
      <c r="S182" s="5">
        <f>L185-L182</f>
        <v>-5.0515068021060205E-2</v>
      </c>
      <c r="T182" s="8">
        <f>L188-L185</f>
        <v>-4.5636634085940653E-2</v>
      </c>
      <c r="U182" s="10">
        <f>I185-I182</f>
        <v>-0.90000152587890625</v>
      </c>
      <c r="V182" s="8">
        <f>I188-I185</f>
        <v>-1</v>
      </c>
      <c r="W182">
        <f t="shared" ref="W182" si="91">(((U182/S182)*T182)+((V182/T182)*S182))/(S182+T182)</f>
        <v>19.968260619250483</v>
      </c>
      <c r="X182">
        <f t="shared" ref="X182" si="92">-(W185-W182)/(L185-L182)</f>
        <v>11.280280010057078</v>
      </c>
    </row>
    <row r="183" spans="1:24">
      <c r="A183" s="43">
        <v>6610</v>
      </c>
      <c r="B183" s="43">
        <v>2290</v>
      </c>
      <c r="C183" s="44">
        <f t="shared" si="86"/>
        <v>2.8864628820960698</v>
      </c>
      <c r="D183" s="44">
        <v>0</v>
      </c>
      <c r="E183" s="44">
        <v>0</v>
      </c>
      <c r="F183" s="45">
        <v>0</v>
      </c>
      <c r="G183" s="42">
        <f t="shared" si="45"/>
        <v>266.77601198066714</v>
      </c>
      <c r="H183" s="44">
        <v>81.099998474121094</v>
      </c>
      <c r="I183" s="42">
        <v>0.2199984741210983</v>
      </c>
      <c r="J183" s="46">
        <f t="shared" si="80"/>
        <v>17.76999847412111</v>
      </c>
      <c r="K183" s="66"/>
      <c r="L183" s="5">
        <f t="shared" si="83"/>
        <v>1.0600318362974466</v>
      </c>
      <c r="M183" s="5">
        <f t="shared" si="89"/>
        <v>-1.7431627877686484E-2</v>
      </c>
      <c r="N183" s="5">
        <f t="shared" si="90"/>
        <v>-1.6827304525981912E-2</v>
      </c>
      <c r="O183" s="5">
        <f t="shared" si="84"/>
        <v>-0.40000152587890625</v>
      </c>
      <c r="P183" s="5">
        <f t="shared" si="85"/>
        <v>-0.29999923706054688</v>
      </c>
      <c r="Q183" s="9">
        <f t="shared" si="46"/>
        <v>20.34235532716038</v>
      </c>
      <c r="R183" s="5"/>
      <c r="S183" s="9"/>
      <c r="V183" s="8"/>
    </row>
    <row r="184" spans="1:24">
      <c r="A184" s="43">
        <v>6670</v>
      </c>
      <c r="B184" s="43">
        <v>2350</v>
      </c>
      <c r="C184" s="44">
        <f t="shared" si="86"/>
        <v>2.8382978723404255</v>
      </c>
      <c r="D184" s="44">
        <v>0</v>
      </c>
      <c r="E184" s="44">
        <v>0</v>
      </c>
      <c r="F184" s="45">
        <v>0</v>
      </c>
      <c r="G184" s="42">
        <f t="shared" si="45"/>
        <v>265.78917349033355</v>
      </c>
      <c r="H184" s="44">
        <v>80.799999237060547</v>
      </c>
      <c r="I184" s="42">
        <v>-8.0000762939448578E-2</v>
      </c>
      <c r="J184" s="46">
        <f t="shared" si="80"/>
        <v>17.649999237060555</v>
      </c>
      <c r="K184" s="66"/>
      <c r="L184" s="5">
        <f t="shared" si="83"/>
        <v>1.0432045317714647</v>
      </c>
      <c r="M184" s="5">
        <f t="shared" si="89"/>
        <v>-1.6827304525981912E-2</v>
      </c>
      <c r="N184" s="5">
        <f t="shared" si="90"/>
        <v>-1.6256135617391809E-2</v>
      </c>
      <c r="O184" s="5">
        <f t="shared" si="84"/>
        <v>-0.29999923706054688</v>
      </c>
      <c r="P184" s="5">
        <f t="shared" si="85"/>
        <v>-0.20000076293945313</v>
      </c>
      <c r="Q184" s="9">
        <f t="shared" si="46"/>
        <v>15.017914509771666</v>
      </c>
      <c r="R184" s="5"/>
      <c r="S184" s="5"/>
      <c r="T184" s="8"/>
      <c r="U184" s="10"/>
      <c r="V184" s="8"/>
    </row>
    <row r="185" spans="1:24">
      <c r="A185" s="43">
        <v>6730</v>
      </c>
      <c r="B185" s="43">
        <v>2410</v>
      </c>
      <c r="C185" s="44">
        <f t="shared" si="86"/>
        <v>2.7925311203319501</v>
      </c>
      <c r="D185" s="44">
        <v>0</v>
      </c>
      <c r="E185" s="44">
        <v>0</v>
      </c>
      <c r="F185" s="45">
        <v>0</v>
      </c>
      <c r="G185" s="42">
        <f t="shared" si="45"/>
        <v>265.13127698066711</v>
      </c>
      <c r="H185" s="44">
        <v>80.599998474121094</v>
      </c>
      <c r="I185" s="42">
        <v>-0.2800015258789017</v>
      </c>
      <c r="J185" s="46">
        <f t="shared" si="80"/>
        <v>17.659998474121096</v>
      </c>
      <c r="K185" s="66"/>
      <c r="L185" s="5">
        <f t="shared" si="83"/>
        <v>1.0269483961540729</v>
      </c>
      <c r="M185" s="5">
        <f t="shared" si="89"/>
        <v>-1.6256135617391809E-2</v>
      </c>
      <c r="N185" s="5">
        <f t="shared" si="90"/>
        <v>-1.5715605223353801E-2</v>
      </c>
      <c r="O185" s="5">
        <f t="shared" si="84"/>
        <v>-0.20000076293945313</v>
      </c>
      <c r="P185" s="5">
        <f t="shared" si="85"/>
        <v>-0.39999771118164063</v>
      </c>
      <c r="Q185" s="9">
        <f t="shared" si="46"/>
        <v>18.988831496174566</v>
      </c>
      <c r="R185" s="5"/>
      <c r="S185" s="5">
        <f>L188-L185</f>
        <v>-4.5636634085940653E-2</v>
      </c>
      <c r="T185" s="8">
        <f>L191-L188</f>
        <v>-4.1473741723343172E-2</v>
      </c>
      <c r="U185" s="10">
        <f>I188-I185</f>
        <v>-1</v>
      </c>
      <c r="V185" s="8">
        <f>I191-I188</f>
        <v>-0.79999923706054688</v>
      </c>
      <c r="W185">
        <f t="shared" ref="W185" si="93">(((U185/S185)*T185)+((V185/T185)*S185))/(S185+T185)</f>
        <v>20.538084731255122</v>
      </c>
      <c r="X185">
        <f t="shared" ref="X185" si="94">-(W188-W185)/(L188-L185)</f>
        <v>-6.4518301774687838</v>
      </c>
    </row>
    <row r="186" spans="1:24">
      <c r="A186" s="43">
        <v>6790</v>
      </c>
      <c r="B186" s="43">
        <v>2470</v>
      </c>
      <c r="C186" s="44">
        <f t="shared" si="86"/>
        <v>2.7489878542510122</v>
      </c>
      <c r="D186" s="44">
        <v>0</v>
      </c>
      <c r="E186" s="44">
        <v>0</v>
      </c>
      <c r="F186" s="45">
        <v>0</v>
      </c>
      <c r="G186" s="42">
        <f t="shared" si="45"/>
        <v>263.81549650966645</v>
      </c>
      <c r="H186" s="44">
        <v>80.200000762939453</v>
      </c>
      <c r="I186" s="42">
        <v>-0.67999923706054233</v>
      </c>
      <c r="J186" s="46">
        <f t="shared" si="80"/>
        <v>17.450000762939467</v>
      </c>
      <c r="K186" s="66"/>
      <c r="L186" s="5">
        <f t="shared" si="83"/>
        <v>1.011232790930719</v>
      </c>
      <c r="M186" s="5">
        <f t="shared" si="89"/>
        <v>-1.5715605223353801E-2</v>
      </c>
      <c r="N186" s="5">
        <f t="shared" si="90"/>
        <v>-1.5203441396014039E-2</v>
      </c>
      <c r="O186" s="5">
        <f t="shared" si="84"/>
        <v>-0.39999771118164063</v>
      </c>
      <c r="P186" s="5">
        <f t="shared" si="85"/>
        <v>-0.29999923706054688</v>
      </c>
      <c r="Q186" s="9">
        <f t="shared" si="46"/>
        <v>22.544919038418058</v>
      </c>
      <c r="R186" s="5"/>
      <c r="S186" s="9"/>
      <c r="V186" s="8"/>
    </row>
    <row r="187" spans="1:24">
      <c r="A187" s="43">
        <v>6850</v>
      </c>
      <c r="B187" s="43">
        <v>2530</v>
      </c>
      <c r="C187" s="44">
        <f t="shared" si="86"/>
        <v>2.7075098814229248</v>
      </c>
      <c r="D187" s="44">
        <v>0</v>
      </c>
      <c r="E187" s="44">
        <v>0</v>
      </c>
      <c r="F187" s="45">
        <v>0</v>
      </c>
      <c r="G187" s="42">
        <f t="shared" si="45"/>
        <v>262.82865801933292</v>
      </c>
      <c r="H187" s="44">
        <v>79.900001525878906</v>
      </c>
      <c r="I187" s="42">
        <v>-0.9799984741210892</v>
      </c>
      <c r="J187" s="46">
        <f t="shared" si="80"/>
        <v>17.370001525878919</v>
      </c>
      <c r="K187" s="66"/>
      <c r="L187" s="5">
        <f t="shared" si="83"/>
        <v>0.99602934953470501</v>
      </c>
      <c r="M187" s="5">
        <f t="shared" si="89"/>
        <v>-1.5203441396014039E-2</v>
      </c>
      <c r="N187" s="5">
        <f t="shared" si="90"/>
        <v>-1.4717587466572812E-2</v>
      </c>
      <c r="O187" s="5">
        <f t="shared" si="84"/>
        <v>-0.29999923706054688</v>
      </c>
      <c r="P187" s="5">
        <f t="shared" si="85"/>
        <v>-0.3000030517578125</v>
      </c>
      <c r="Q187" s="9">
        <f t="shared" si="46"/>
        <v>20.063444424087574</v>
      </c>
      <c r="R187" s="5"/>
      <c r="S187" s="5"/>
      <c r="T187" s="8"/>
      <c r="U187" s="10"/>
      <c r="V187" s="8"/>
    </row>
    <row r="188" spans="1:24">
      <c r="A188" s="43">
        <v>6910</v>
      </c>
      <c r="B188" s="43">
        <v>2590</v>
      </c>
      <c r="C188" s="44">
        <f t="shared" si="86"/>
        <v>2.6679536679536682</v>
      </c>
      <c r="D188" s="44">
        <v>0</v>
      </c>
      <c r="E188" s="44">
        <v>0</v>
      </c>
      <c r="F188" s="45">
        <v>0</v>
      </c>
      <c r="G188" s="42">
        <f t="shared" si="45"/>
        <v>261.84180698066712</v>
      </c>
      <c r="H188" s="44">
        <v>79.599998474121094</v>
      </c>
      <c r="I188" s="42">
        <v>-1.2800015258789017</v>
      </c>
      <c r="J188" s="46">
        <f t="shared" si="80"/>
        <v>17.359998474121099</v>
      </c>
      <c r="K188" s="66"/>
      <c r="L188" s="5">
        <f t="shared" si="83"/>
        <v>0.9813117620681322</v>
      </c>
      <c r="M188" s="5">
        <f t="shared" si="89"/>
        <v>-1.4717587466572812E-2</v>
      </c>
      <c r="N188" s="5">
        <f t="shared" si="90"/>
        <v>-1.4256177293830441E-2</v>
      </c>
      <c r="O188" s="5">
        <f t="shared" si="84"/>
        <v>-0.3000030517578125</v>
      </c>
      <c r="P188" s="5">
        <f t="shared" si="85"/>
        <v>-0.1999969482421875</v>
      </c>
      <c r="Q188" s="9">
        <f t="shared" si="46"/>
        <v>17.155784014850514</v>
      </c>
      <c r="R188" s="5"/>
      <c r="S188" s="5">
        <f>L191-L188</f>
        <v>-4.1473741723343172E-2</v>
      </c>
      <c r="T188" s="8">
        <f>L194-L191</f>
        <v>-3.7886899151089448E-2</v>
      </c>
      <c r="U188" s="10">
        <f>I191-I188</f>
        <v>-0.79999923706054688</v>
      </c>
      <c r="V188" s="8">
        <f>I194-I191</f>
        <v>-0.79999923706054688</v>
      </c>
      <c r="W188">
        <f t="shared" ref="W188" si="95">(((U188/S188)*T188)+((V188/T188)*S188))/(S188+T188)</f>
        <v>20.243644918261349</v>
      </c>
      <c r="X188">
        <f t="shared" ref="X188" si="96">-(W191-W188)/(L191-L188)</f>
        <v>8.6591864718995062</v>
      </c>
    </row>
    <row r="189" spans="1:24">
      <c r="A189" s="43">
        <v>6970</v>
      </c>
      <c r="B189" s="43">
        <v>2650</v>
      </c>
      <c r="C189" s="44">
        <f t="shared" si="86"/>
        <v>2.6301886792452831</v>
      </c>
      <c r="D189" s="44">
        <v>0</v>
      </c>
      <c r="E189" s="44">
        <v>0</v>
      </c>
      <c r="F189" s="45">
        <v>0</v>
      </c>
      <c r="G189" s="42">
        <f t="shared" si="45"/>
        <v>261.18392301933289</v>
      </c>
      <c r="H189" s="44">
        <v>79.400001525878906</v>
      </c>
      <c r="I189" s="42">
        <v>-1.4799984741210892</v>
      </c>
      <c r="J189" s="46">
        <f t="shared" si="80"/>
        <v>17.390001525878915</v>
      </c>
      <c r="K189" s="66"/>
      <c r="L189" s="5">
        <f t="shared" si="83"/>
        <v>0.96705558477430176</v>
      </c>
      <c r="M189" s="5">
        <f t="shared" si="89"/>
        <v>-1.4256177293830441E-2</v>
      </c>
      <c r="N189" s="5">
        <f t="shared" si="90"/>
        <v>-1.3817513843337736E-2</v>
      </c>
      <c r="O189" s="5">
        <f t="shared" si="84"/>
        <v>-0.1999969482421875</v>
      </c>
      <c r="P189" s="5">
        <f t="shared" si="85"/>
        <v>-0.3000030517578125</v>
      </c>
      <c r="Q189" s="9">
        <f t="shared" si="46"/>
        <v>17.930319559039887</v>
      </c>
      <c r="R189" s="5"/>
      <c r="S189" s="9"/>
      <c r="V189" s="8"/>
    </row>
    <row r="190" spans="1:24">
      <c r="A190" s="43">
        <v>7030</v>
      </c>
      <c r="B190" s="43">
        <v>2710</v>
      </c>
      <c r="C190" s="44">
        <f t="shared" si="86"/>
        <v>2.5940959409594098</v>
      </c>
      <c r="D190" s="44">
        <v>0</v>
      </c>
      <c r="E190" s="44">
        <v>0</v>
      </c>
      <c r="F190" s="45">
        <v>0</v>
      </c>
      <c r="G190" s="42">
        <f t="shared" si="45"/>
        <v>260.19707198066715</v>
      </c>
      <c r="H190" s="44">
        <v>79.099998474121094</v>
      </c>
      <c r="I190" s="42">
        <v>-1.7800015258789017</v>
      </c>
      <c r="J190" s="46">
        <f t="shared" si="80"/>
        <v>17.299998474121097</v>
      </c>
      <c r="K190" s="66"/>
      <c r="L190" s="5">
        <f t="shared" si="83"/>
        <v>0.95323807093096402</v>
      </c>
      <c r="M190" s="5">
        <f t="shared" si="89"/>
        <v>-1.3817513843337736E-2</v>
      </c>
      <c r="N190" s="5">
        <f t="shared" si="90"/>
        <v>-1.3400050586174994E-2</v>
      </c>
      <c r="O190" s="5">
        <f t="shared" si="84"/>
        <v>-0.3000030517578125</v>
      </c>
      <c r="P190" s="5">
        <f t="shared" si="85"/>
        <v>-0.29999923706054688</v>
      </c>
      <c r="Q190" s="9">
        <f t="shared" si="46"/>
        <v>22.055042664393252</v>
      </c>
      <c r="R190" s="5"/>
      <c r="S190" s="5"/>
      <c r="T190" s="8"/>
      <c r="U190" s="10"/>
      <c r="V190" s="8"/>
    </row>
    <row r="191" spans="1:24">
      <c r="A191" s="43">
        <v>7090</v>
      </c>
      <c r="B191" s="43">
        <v>2770</v>
      </c>
      <c r="C191" s="44">
        <f t="shared" si="86"/>
        <v>2.5595667870036101</v>
      </c>
      <c r="D191" s="44">
        <v>0</v>
      </c>
      <c r="E191" s="44">
        <v>0</v>
      </c>
      <c r="F191" s="45">
        <v>0</v>
      </c>
      <c r="G191" s="42">
        <f t="shared" si="45"/>
        <v>259.21023349033356</v>
      </c>
      <c r="H191" s="44">
        <v>78.799999237060547</v>
      </c>
      <c r="I191" s="42">
        <v>-2.0800007629394486</v>
      </c>
      <c r="J191" s="46">
        <f t="shared" si="80"/>
        <v>17.219999237060563</v>
      </c>
      <c r="K191" s="66"/>
      <c r="L191" s="5">
        <f t="shared" si="83"/>
        <v>0.93983802034478903</v>
      </c>
      <c r="M191" s="5">
        <f t="shared" si="89"/>
        <v>-1.3400050586174994E-2</v>
      </c>
      <c r="N191" s="5">
        <f t="shared" si="90"/>
        <v>-1.3002375294018931E-2</v>
      </c>
      <c r="O191" s="5">
        <f t="shared" si="84"/>
        <v>-0.29999923706054688</v>
      </c>
      <c r="P191" s="5">
        <f t="shared" si="85"/>
        <v>-0.29999923706054688</v>
      </c>
      <c r="Q191" s="9">
        <f t="shared" si="46"/>
        <v>22.735440190829991</v>
      </c>
      <c r="R191" s="5"/>
      <c r="S191" s="5">
        <f>L194-L191</f>
        <v>-3.7886899151089448E-2</v>
      </c>
      <c r="T191" s="8">
        <f>L197-L194</f>
        <v>-3.4770093354293263E-2</v>
      </c>
      <c r="U191" s="10">
        <f>I194-I191</f>
        <v>-0.79999923706054688</v>
      </c>
      <c r="V191" s="8">
        <f>I197-I194</f>
        <v>-0.70000076293945313</v>
      </c>
      <c r="W191">
        <f t="shared" ref="W191" si="97">(((U191/S191)*T191)+((V191/T191)*S191))/(S191+T191)</f>
        <v>20.602773781531177</v>
      </c>
      <c r="X191">
        <f t="shared" ref="X191" si="98">-(W194-W191)/(L194-L191)</f>
        <v>11.132097987495426</v>
      </c>
    </row>
    <row r="192" spans="1:24">
      <c r="A192" s="43">
        <v>7150</v>
      </c>
      <c r="B192" s="43">
        <v>2830</v>
      </c>
      <c r="C192" s="44">
        <f t="shared" ref="C192:C211" si="99">A192/B192</f>
        <v>2.5265017667844525</v>
      </c>
      <c r="D192" s="44">
        <v>0</v>
      </c>
      <c r="E192" s="44">
        <v>0</v>
      </c>
      <c r="F192" s="45">
        <v>0</v>
      </c>
      <c r="G192" s="42">
        <f t="shared" si="45"/>
        <v>258.22339499999998</v>
      </c>
      <c r="H192" s="44">
        <v>78.5</v>
      </c>
      <c r="I192" s="42">
        <v>-2.3799999999999955</v>
      </c>
      <c r="J192" s="46">
        <f t="shared" si="80"/>
        <v>17.120000000000005</v>
      </c>
      <c r="K192" s="66"/>
      <c r="L192" s="5">
        <f t="shared" si="83"/>
        <v>0.9268356450507701</v>
      </c>
      <c r="M192" s="5">
        <f t="shared" si="89"/>
        <v>-1.3002375294018931E-2</v>
      </c>
      <c r="N192" s="5">
        <f t="shared" si="90"/>
        <v>-1.2623195878253224E-2</v>
      </c>
      <c r="O192" s="5">
        <f t="shared" si="84"/>
        <v>-0.29999923706054688</v>
      </c>
      <c r="P192" s="5">
        <f t="shared" si="85"/>
        <v>-0.20000076293945313</v>
      </c>
      <c r="Q192" s="9">
        <f t="shared" si="46"/>
        <v>19.404797155780358</v>
      </c>
      <c r="R192" s="5"/>
      <c r="S192" s="9"/>
      <c r="V192" s="8"/>
    </row>
    <row r="193" spans="1:24">
      <c r="A193" s="43">
        <v>7210</v>
      </c>
      <c r="B193" s="43">
        <v>2890</v>
      </c>
      <c r="C193" s="44">
        <f t="shared" si="99"/>
        <v>2.4948096885813147</v>
      </c>
      <c r="D193" s="44">
        <v>0</v>
      </c>
      <c r="E193" s="44">
        <v>0</v>
      </c>
      <c r="F193" s="45">
        <v>0</v>
      </c>
      <c r="G193" s="42">
        <f t="shared" si="45"/>
        <v>257.56549849033354</v>
      </c>
      <c r="H193" s="44">
        <v>78.299999237060547</v>
      </c>
      <c r="I193" s="42">
        <v>-2.5800007629394486</v>
      </c>
      <c r="J193" s="46">
        <f t="shared" si="80"/>
        <v>17.119999237060554</v>
      </c>
      <c r="K193" s="66"/>
      <c r="L193" s="5">
        <f t="shared" si="83"/>
        <v>0.91421244917251687</v>
      </c>
      <c r="M193" s="5">
        <f t="shared" si="89"/>
        <v>-1.2623195878253224E-2</v>
      </c>
      <c r="N193" s="5">
        <f t="shared" si="90"/>
        <v>-1.2261327978817294E-2</v>
      </c>
      <c r="O193" s="5">
        <f t="shared" si="84"/>
        <v>-0.20000076293945313</v>
      </c>
      <c r="P193" s="5">
        <f t="shared" si="85"/>
        <v>-0.29999923706054688</v>
      </c>
      <c r="Q193" s="9">
        <f t="shared" si="46"/>
        <v>20.218207185451931</v>
      </c>
      <c r="R193" s="5"/>
      <c r="S193" s="5"/>
      <c r="T193" s="8"/>
      <c r="U193" s="10"/>
      <c r="V193" s="8"/>
    </row>
    <row r="194" spans="1:24">
      <c r="A194" s="43">
        <v>7270</v>
      </c>
      <c r="B194" s="43">
        <v>2950</v>
      </c>
      <c r="C194" s="44">
        <f t="shared" si="99"/>
        <v>2.464406779661017</v>
      </c>
      <c r="D194" s="44">
        <v>0</v>
      </c>
      <c r="E194" s="44">
        <v>0</v>
      </c>
      <c r="F194" s="45">
        <v>0</v>
      </c>
      <c r="G194" s="42">
        <f t="shared" si="45"/>
        <v>256.57866000000001</v>
      </c>
      <c r="H194" s="44">
        <v>78</v>
      </c>
      <c r="I194" s="42">
        <v>-2.8799999999999955</v>
      </c>
      <c r="J194" s="46">
        <f t="shared" si="80"/>
        <v>17.070000000000007</v>
      </c>
      <c r="K194" s="66"/>
      <c r="L194" s="5">
        <f t="shared" si="83"/>
        <v>0.90195112119369958</v>
      </c>
      <c r="M194" s="5">
        <f t="shared" si="89"/>
        <v>-1.2261327978817294E-2</v>
      </c>
      <c r="N194" s="5">
        <f t="shared" si="90"/>
        <v>-1.1915684055923803E-2</v>
      </c>
      <c r="O194" s="5">
        <f t="shared" si="84"/>
        <v>-0.29999923706054688</v>
      </c>
      <c r="P194" s="5">
        <f t="shared" si="85"/>
        <v>-0.20000076293945313</v>
      </c>
      <c r="Q194" s="9">
        <f t="shared" si="46"/>
        <v>20.570970864918539</v>
      </c>
      <c r="R194" s="5"/>
      <c r="S194" s="5">
        <f>L197-L194</f>
        <v>-3.4770093354293263E-2</v>
      </c>
      <c r="T194" s="8">
        <f>L200-L197</f>
        <v>-3.2041371932012286E-2</v>
      </c>
      <c r="U194" s="10">
        <f>I197-I194</f>
        <v>-0.70000076293945313</v>
      </c>
      <c r="V194" s="8">
        <f>I200-I197</f>
        <v>-0.70000076293945313</v>
      </c>
      <c r="W194">
        <f t="shared" ref="W194" si="100">(((U194/S194)*T194)+((V194/T194)*S194))/(S194+T194)</f>
        <v>21.024534455323462</v>
      </c>
      <c r="X194">
        <f t="shared" ref="X194" si="101">-(W197-W194)/(L197-L194)</f>
        <v>50.133722026406467</v>
      </c>
    </row>
    <row r="195" spans="1:24">
      <c r="A195" s="43">
        <v>7330</v>
      </c>
      <c r="B195" s="43">
        <v>3010</v>
      </c>
      <c r="C195" s="44">
        <f t="shared" si="99"/>
        <v>2.4352159468438539</v>
      </c>
      <c r="D195" s="44">
        <v>0</v>
      </c>
      <c r="E195" s="44">
        <v>0</v>
      </c>
      <c r="F195" s="45">
        <v>0</v>
      </c>
      <c r="G195" s="42">
        <f t="shared" si="45"/>
        <v>255.92076349033357</v>
      </c>
      <c r="H195" s="44">
        <v>77.799999237060547</v>
      </c>
      <c r="I195" s="42">
        <v>-3.0800007629394486</v>
      </c>
      <c r="J195" s="46">
        <f t="shared" si="80"/>
        <v>16.969999237060563</v>
      </c>
      <c r="K195" s="66"/>
      <c r="L195" s="5">
        <f t="shared" si="83"/>
        <v>0.89003543713777578</v>
      </c>
      <c r="M195" s="5">
        <f t="shared" si="89"/>
        <v>-1.1915684055923803E-2</v>
      </c>
      <c r="N195" s="5">
        <f t="shared" si="90"/>
        <v>-1.1585263776771049E-2</v>
      </c>
      <c r="O195" s="5">
        <f t="shared" si="84"/>
        <v>-0.20000076293945313</v>
      </c>
      <c r="P195" s="5">
        <f t="shared" si="85"/>
        <v>-0.20000076293945313</v>
      </c>
      <c r="Q195" s="9">
        <f t="shared" si="46"/>
        <v>17.027385642574455</v>
      </c>
      <c r="R195" s="5"/>
      <c r="S195" s="9"/>
      <c r="V195" s="8"/>
    </row>
    <row r="196" spans="1:24">
      <c r="A196" s="43">
        <v>7390</v>
      </c>
      <c r="B196" s="43">
        <v>3070</v>
      </c>
      <c r="C196" s="44">
        <f t="shared" si="99"/>
        <v>2.4071661237785018</v>
      </c>
      <c r="D196" s="44">
        <v>0</v>
      </c>
      <c r="E196" s="44">
        <v>0</v>
      </c>
      <c r="F196" s="45">
        <v>0</v>
      </c>
      <c r="G196" s="42">
        <f t="shared" si="45"/>
        <v>255.26286698066713</v>
      </c>
      <c r="H196" s="44">
        <v>77.599998474121094</v>
      </c>
      <c r="I196" s="42">
        <v>-3.2800015258789017</v>
      </c>
      <c r="J196" s="46">
        <f t="shared" si="80"/>
        <v>16.949998474121102</v>
      </c>
      <c r="K196" s="66"/>
      <c r="L196" s="5">
        <f t="shared" si="83"/>
        <v>0.87845017336100473</v>
      </c>
      <c r="M196" s="5">
        <f t="shared" si="89"/>
        <v>-1.1585263776771049E-2</v>
      </c>
      <c r="N196" s="5">
        <f t="shared" si="90"/>
        <v>-1.1269145521598412E-2</v>
      </c>
      <c r="O196" s="5">
        <f t="shared" si="84"/>
        <v>-0.20000076293945313</v>
      </c>
      <c r="P196" s="5">
        <f t="shared" si="85"/>
        <v>-0.29999923706054688</v>
      </c>
      <c r="Q196" s="9">
        <f t="shared" si="46"/>
        <v>22.00705352820103</v>
      </c>
      <c r="R196" s="5"/>
      <c r="S196" s="5"/>
      <c r="T196" s="8"/>
      <c r="U196" s="10"/>
      <c r="V196" s="8"/>
    </row>
    <row r="197" spans="1:24">
      <c r="A197" s="43">
        <v>7450</v>
      </c>
      <c r="B197" s="43">
        <v>3130</v>
      </c>
      <c r="C197" s="44">
        <f t="shared" si="99"/>
        <v>2.380191693290735</v>
      </c>
      <c r="D197" s="44">
        <v>0</v>
      </c>
      <c r="E197" s="44">
        <v>0</v>
      </c>
      <c r="F197" s="45">
        <v>0</v>
      </c>
      <c r="G197" s="42">
        <f t="shared" si="45"/>
        <v>254.27602849033357</v>
      </c>
      <c r="H197" s="44">
        <v>77.299999237060547</v>
      </c>
      <c r="I197" s="42">
        <v>-3.5800007629394486</v>
      </c>
      <c r="J197" s="46">
        <f t="shared" si="80"/>
        <v>16.819999237060557</v>
      </c>
      <c r="K197" s="66"/>
      <c r="L197" s="5">
        <f t="shared" si="83"/>
        <v>0.86718102783940632</v>
      </c>
      <c r="M197" s="5">
        <f t="shared" si="89"/>
        <v>-1.1269145521598412E-2</v>
      </c>
      <c r="N197" s="5">
        <f t="shared" si="90"/>
        <v>-1.0966478860116147E-2</v>
      </c>
      <c r="O197" s="5">
        <f t="shared" si="84"/>
        <v>-0.29999923706054688</v>
      </c>
      <c r="P197" s="5">
        <f t="shared" si="85"/>
        <v>-0.20000076293945313</v>
      </c>
      <c r="Q197" s="9">
        <f t="shared" si="46"/>
        <v>22.372319552782564</v>
      </c>
      <c r="R197" s="5"/>
      <c r="S197" s="5">
        <f>L200-L197</f>
        <v>-3.2041371932012286E-2</v>
      </c>
      <c r="T197" s="8">
        <f>L203-L200</f>
        <v>-2.9636428270135129E-2</v>
      </c>
      <c r="U197" s="10">
        <f>I200-I197</f>
        <v>-0.70000076293945313</v>
      </c>
      <c r="V197" s="8">
        <f>I203-I200</f>
        <v>-0.6999969482421875</v>
      </c>
      <c r="W197">
        <f t="shared" ref="W197" si="102">(((U197/S197)*T197)+((V197/T197)*S197))/(S197+T197)</f>
        <v>22.767688650379803</v>
      </c>
      <c r="X197">
        <f t="shared" ref="X197" si="103">-(W200-W197)/(L200-L197)</f>
        <v>-2.6254897763989451</v>
      </c>
    </row>
    <row r="198" spans="1:24">
      <c r="A198" s="43">
        <v>7510</v>
      </c>
      <c r="B198" s="43">
        <v>3190</v>
      </c>
      <c r="C198" s="44">
        <f t="shared" si="99"/>
        <v>2.3542319749216301</v>
      </c>
      <c r="D198" s="44">
        <v>0</v>
      </c>
      <c r="E198" s="44">
        <v>0</v>
      </c>
      <c r="F198" s="45">
        <v>0</v>
      </c>
      <c r="G198" s="42">
        <f t="shared" ref="G198:G211" si="104">H198*3.28947</f>
        <v>253.61813198066713</v>
      </c>
      <c r="H198" s="44">
        <v>77.099998474121094</v>
      </c>
      <c r="I198" s="42">
        <v>-3.7800015258789017</v>
      </c>
      <c r="J198" s="46">
        <f t="shared" si="80"/>
        <v>16.779998474121101</v>
      </c>
      <c r="K198" s="66"/>
      <c r="L198" s="5">
        <f t="shared" si="83"/>
        <v>0.85621454897929017</v>
      </c>
      <c r="M198" s="5">
        <f t="shared" si="89"/>
        <v>-1.0966478860116147E-2</v>
      </c>
      <c r="N198" s="5">
        <f t="shared" si="90"/>
        <v>-1.0676477871578882E-2</v>
      </c>
      <c r="O198" s="5">
        <f t="shared" si="84"/>
        <v>-0.20000076293945313</v>
      </c>
      <c r="P198" s="5">
        <f t="shared" si="85"/>
        <v>-0.29999923706054688</v>
      </c>
      <c r="Q198" s="9">
        <f t="shared" ref="Q198:Q211" si="105">(((O198/M198)*N198)+((P198/N198)*M198))/(M198+N198)</f>
        <v>23.23434295430976</v>
      </c>
      <c r="R198" s="5"/>
      <c r="S198" s="9"/>
      <c r="V198" s="8"/>
    </row>
    <row r="199" spans="1:24">
      <c r="A199" s="43">
        <v>7570</v>
      </c>
      <c r="B199" s="43">
        <v>3250</v>
      </c>
      <c r="C199" s="44">
        <f t="shared" si="99"/>
        <v>2.3292307692307692</v>
      </c>
      <c r="D199" s="44">
        <v>0</v>
      </c>
      <c r="E199" s="44">
        <v>0</v>
      </c>
      <c r="F199" s="45">
        <v>0</v>
      </c>
      <c r="G199" s="42">
        <f t="shared" si="104"/>
        <v>252.63129349033358</v>
      </c>
      <c r="H199" s="44">
        <v>76.799999237060547</v>
      </c>
      <c r="I199" s="42">
        <v>-4.0800007629394486</v>
      </c>
      <c r="J199" s="46">
        <f t="shared" si="80"/>
        <v>16.619999237060554</v>
      </c>
      <c r="K199" s="66"/>
      <c r="L199" s="5">
        <f t="shared" si="83"/>
        <v>0.84553807110771129</v>
      </c>
      <c r="M199" s="5">
        <f t="shared" si="89"/>
        <v>-1.0676477871578882E-2</v>
      </c>
      <c r="N199" s="5">
        <f t="shared" si="90"/>
        <v>-1.0398415200317257E-2</v>
      </c>
      <c r="O199" s="5">
        <f t="shared" si="84"/>
        <v>-0.29999923706054688</v>
      </c>
      <c r="P199" s="5">
        <f t="shared" si="85"/>
        <v>-0.20000076293945313</v>
      </c>
      <c r="Q199" s="9">
        <f t="shared" si="105"/>
        <v>23.607943664920104</v>
      </c>
      <c r="R199" s="5"/>
      <c r="S199" s="5"/>
      <c r="T199" s="8"/>
      <c r="U199" s="10"/>
      <c r="V199" s="8"/>
    </row>
    <row r="200" spans="1:24">
      <c r="A200" s="43">
        <v>7630</v>
      </c>
      <c r="B200" s="43">
        <v>3310</v>
      </c>
      <c r="C200" s="44">
        <f t="shared" si="99"/>
        <v>2.3051359516616312</v>
      </c>
      <c r="D200" s="44">
        <v>0</v>
      </c>
      <c r="E200" s="44">
        <v>0</v>
      </c>
      <c r="F200" s="45">
        <v>0</v>
      </c>
      <c r="G200" s="42">
        <f t="shared" si="104"/>
        <v>251.97339698066713</v>
      </c>
      <c r="H200" s="44">
        <v>76.599998474121094</v>
      </c>
      <c r="I200" s="42">
        <v>-4.2800015258789017</v>
      </c>
      <c r="J200" s="46">
        <f t="shared" si="80"/>
        <v>16.569998474121107</v>
      </c>
      <c r="K200" s="66"/>
      <c r="L200" s="5">
        <f t="shared" si="83"/>
        <v>0.83513965590739403</v>
      </c>
      <c r="M200" s="5">
        <f t="shared" si="89"/>
        <v>-1.0398415200317257E-2</v>
      </c>
      <c r="N200" s="5">
        <f t="shared" si="90"/>
        <v>-1.0131616754111894E-2</v>
      </c>
      <c r="O200" s="5">
        <f t="shared" si="84"/>
        <v>-0.20000076293945313</v>
      </c>
      <c r="P200" s="5">
        <f t="shared" si="85"/>
        <v>-0.29999923706054688</v>
      </c>
      <c r="Q200" s="9">
        <f t="shared" si="105"/>
        <v>24.489412222811474</v>
      </c>
      <c r="R200" s="5"/>
      <c r="S200" s="5">
        <f>L203-L200</f>
        <v>-2.9636428270135129E-2</v>
      </c>
      <c r="T200" s="8">
        <f>L206-L203</f>
        <v>-2.750412992555451E-2</v>
      </c>
      <c r="U200" s="10">
        <f>I203-I200</f>
        <v>-0.6999969482421875</v>
      </c>
      <c r="V200" s="8">
        <f>I206-I203</f>
        <v>-0.60000228881835938</v>
      </c>
      <c r="W200">
        <f t="shared" ref="W200" si="106">(((U200/S200)*T200)+((V200/T200)*S200))/(S200+T200)</f>
        <v>22.683564355950509</v>
      </c>
      <c r="X200">
        <f t="shared" ref="X200" si="107">-(W203-W200)/(L203-L200)</f>
        <v>-69.260453831352095</v>
      </c>
    </row>
    <row r="201" spans="1:24">
      <c r="A201" s="43">
        <v>7690</v>
      </c>
      <c r="B201" s="43">
        <v>3370</v>
      </c>
      <c r="C201" s="44">
        <f t="shared" si="99"/>
        <v>2.2818991097922847</v>
      </c>
      <c r="D201" s="44">
        <v>0</v>
      </c>
      <c r="E201" s="44">
        <v>0</v>
      </c>
      <c r="F201" s="45">
        <v>0</v>
      </c>
      <c r="G201" s="42">
        <f t="shared" si="104"/>
        <v>250.98655849033358</v>
      </c>
      <c r="H201" s="44">
        <v>76.299999237060547</v>
      </c>
      <c r="I201" s="42">
        <v>-4.5800007629394486</v>
      </c>
      <c r="J201" s="46">
        <f t="shared" si="80"/>
        <v>16.429999237060557</v>
      </c>
      <c r="K201" s="66"/>
      <c r="L201" s="5">
        <f t="shared" si="83"/>
        <v>0.82500803915328214</v>
      </c>
      <c r="M201" s="5">
        <f t="shared" si="89"/>
        <v>-1.0131616754111894E-2</v>
      </c>
      <c r="N201" s="5">
        <f t="shared" si="90"/>
        <v>-9.8754569658751068E-3</v>
      </c>
      <c r="O201" s="5">
        <f t="shared" si="84"/>
        <v>-0.29999923706054688</v>
      </c>
      <c r="P201" s="5">
        <f t="shared" si="85"/>
        <v>-0.20000076293945313</v>
      </c>
      <c r="Q201" s="9">
        <f t="shared" si="105"/>
        <v>24.871347479076018</v>
      </c>
      <c r="R201" s="5"/>
      <c r="S201" s="9"/>
      <c r="V201" s="8"/>
    </row>
    <row r="202" spans="1:24">
      <c r="A202" s="43">
        <v>7750</v>
      </c>
      <c r="B202" s="43">
        <v>3430</v>
      </c>
      <c r="C202" s="44">
        <f t="shared" si="99"/>
        <v>2.259475218658892</v>
      </c>
      <c r="D202" s="44">
        <v>0</v>
      </c>
      <c r="E202" s="44">
        <v>0</v>
      </c>
      <c r="F202" s="45">
        <v>0</v>
      </c>
      <c r="G202" s="42">
        <f t="shared" si="104"/>
        <v>250.32866198066714</v>
      </c>
      <c r="H202" s="44">
        <v>76.099998474121094</v>
      </c>
      <c r="I202" s="42">
        <v>-4.7800015258789017</v>
      </c>
      <c r="J202" s="46">
        <f t="shared" si="80"/>
        <v>16.399998474121105</v>
      </c>
      <c r="K202" s="66"/>
      <c r="L202" s="5">
        <f t="shared" si="83"/>
        <v>0.81513258218740703</v>
      </c>
      <c r="M202" s="5">
        <f t="shared" si="89"/>
        <v>-9.8754569658751068E-3</v>
      </c>
      <c r="N202" s="5">
        <f t="shared" si="90"/>
        <v>-9.6293545501481281E-3</v>
      </c>
      <c r="O202" s="5">
        <f t="shared" si="84"/>
        <v>-0.20000076293945313</v>
      </c>
      <c r="P202" s="5">
        <f t="shared" si="85"/>
        <v>-0.1999969482421875</v>
      </c>
      <c r="Q202" s="9">
        <f t="shared" si="105"/>
        <v>20.514168806065907</v>
      </c>
      <c r="R202" s="5"/>
      <c r="S202" s="5"/>
      <c r="T202" s="8"/>
      <c r="U202" s="10"/>
      <c r="V202" s="8"/>
    </row>
    <row r="203" spans="1:24">
      <c r="A203" s="43">
        <v>7810</v>
      </c>
      <c r="B203" s="43">
        <v>3490</v>
      </c>
      <c r="C203" s="44">
        <f t="shared" si="99"/>
        <v>2.2378223495702008</v>
      </c>
      <c r="D203" s="44">
        <v>0</v>
      </c>
      <c r="E203" s="44">
        <v>0</v>
      </c>
      <c r="F203" s="45">
        <v>0</v>
      </c>
      <c r="G203" s="42">
        <f t="shared" si="104"/>
        <v>249.67077801933289</v>
      </c>
      <c r="H203" s="44">
        <v>75.900001525878906</v>
      </c>
      <c r="I203" s="42">
        <v>-4.9799984741210892</v>
      </c>
      <c r="J203" s="46">
        <f t="shared" si="80"/>
        <v>16.360001525878914</v>
      </c>
      <c r="K203" s="66"/>
      <c r="L203" s="5">
        <f t="shared" si="83"/>
        <v>0.8055032276372589</v>
      </c>
      <c r="M203" s="5">
        <f t="shared" si="89"/>
        <v>-9.6293545501481281E-3</v>
      </c>
      <c r="N203" s="5">
        <f t="shared" si="90"/>
        <v>-9.3927686952713918E-3</v>
      </c>
      <c r="O203" s="5">
        <f t="shared" si="84"/>
        <v>-0.1999969482421875</v>
      </c>
      <c r="P203" s="5">
        <f t="shared" si="85"/>
        <v>-0.20000076293945313</v>
      </c>
      <c r="Q203" s="9">
        <f t="shared" si="105"/>
        <v>21.03453807970962</v>
      </c>
      <c r="R203" s="5"/>
      <c r="S203" s="5">
        <f>L206-L203</f>
        <v>-2.750412992555451E-2</v>
      </c>
      <c r="T203" s="8">
        <f>L209-L206</f>
        <v>-2.5603337139485816E-2</v>
      </c>
      <c r="U203" s="10">
        <f>I206-I203</f>
        <v>-0.60000228881835938</v>
      </c>
      <c r="V203" s="8">
        <f>I209-I206</f>
        <v>-0.5</v>
      </c>
      <c r="W203">
        <f t="shared" ref="W203" si="108">(((U203/S203)*T203)+((V203/T203)*S203))/(S203+T203)</f>
        <v>20.630931884020637</v>
      </c>
      <c r="X203">
        <f t="shared" ref="X203" si="109">-(W206-W203)/(L206-L203)</f>
        <v>-73.110344416085198</v>
      </c>
    </row>
    <row r="204" spans="1:24">
      <c r="A204" s="43">
        <v>7870</v>
      </c>
      <c r="B204" s="43">
        <v>3550</v>
      </c>
      <c r="C204" s="44">
        <f t="shared" si="99"/>
        <v>2.2169014084507044</v>
      </c>
      <c r="D204" s="44">
        <v>0</v>
      </c>
      <c r="E204" s="44">
        <v>0</v>
      </c>
      <c r="F204" s="45">
        <v>0</v>
      </c>
      <c r="G204" s="42">
        <f t="shared" si="104"/>
        <v>249.01288150966644</v>
      </c>
      <c r="H204" s="44">
        <v>75.700000762939453</v>
      </c>
      <c r="I204" s="42">
        <v>-5.1799992370605423</v>
      </c>
      <c r="J204" s="46">
        <f t="shared" si="80"/>
        <v>16.320000762939458</v>
      </c>
      <c r="K204" s="66"/>
      <c r="L204" s="5">
        <f t="shared" si="83"/>
        <v>0.79611045894198751</v>
      </c>
      <c r="M204" s="5">
        <f t="shared" si="89"/>
        <v>-9.3927686952713918E-3</v>
      </c>
      <c r="N204" s="5">
        <f t="shared" si="90"/>
        <v>-9.1651956400203849E-3</v>
      </c>
      <c r="O204" s="5">
        <f t="shared" si="84"/>
        <v>-0.20000076293945313</v>
      </c>
      <c r="P204" s="5">
        <f t="shared" si="85"/>
        <v>-0.20000076293945313</v>
      </c>
      <c r="Q204" s="9">
        <f t="shared" si="105"/>
        <v>21.560653889031578</v>
      </c>
      <c r="R204" s="5"/>
      <c r="S204" s="9"/>
      <c r="V204" s="8"/>
    </row>
    <row r="205" spans="1:24">
      <c r="A205" s="43">
        <v>7930</v>
      </c>
      <c r="B205" s="43">
        <v>3610</v>
      </c>
      <c r="C205" s="44">
        <f t="shared" si="99"/>
        <v>2.1966759002770084</v>
      </c>
      <c r="D205" s="44">
        <v>0</v>
      </c>
      <c r="E205" s="44">
        <v>0</v>
      </c>
      <c r="F205" s="45">
        <v>0</v>
      </c>
      <c r="G205" s="42">
        <f t="shared" si="104"/>
        <v>248.354985</v>
      </c>
      <c r="H205" s="44">
        <v>75.5</v>
      </c>
      <c r="I205" s="42">
        <v>-5.3799999999999955</v>
      </c>
      <c r="J205" s="46">
        <f t="shared" si="80"/>
        <v>16.300000000000011</v>
      </c>
      <c r="K205" s="66"/>
      <c r="L205" s="5">
        <f t="shared" si="83"/>
        <v>0.78694526330196712</v>
      </c>
      <c r="M205" s="5">
        <f t="shared" si="89"/>
        <v>-9.1651956400203849E-3</v>
      </c>
      <c r="N205" s="5">
        <f t="shared" si="90"/>
        <v>-8.9461655902627335E-3</v>
      </c>
      <c r="O205" s="5">
        <f t="shared" si="84"/>
        <v>-0.20000076293945313</v>
      </c>
      <c r="P205" s="5">
        <f t="shared" si="85"/>
        <v>-0.20000076293945313</v>
      </c>
      <c r="Q205" s="9">
        <f t="shared" si="105"/>
        <v>22.092129954759404</v>
      </c>
      <c r="R205" s="5"/>
      <c r="S205" s="5"/>
      <c r="T205" s="8"/>
      <c r="U205" s="10"/>
      <c r="V205" s="8"/>
    </row>
    <row r="206" spans="1:24">
      <c r="A206" s="43">
        <v>7990</v>
      </c>
      <c r="B206" s="43">
        <v>3670</v>
      </c>
      <c r="C206" s="44">
        <f t="shared" si="99"/>
        <v>2.1771117166212535</v>
      </c>
      <c r="D206" s="44">
        <v>0</v>
      </c>
      <c r="E206" s="44">
        <v>0</v>
      </c>
      <c r="F206" s="45">
        <v>0</v>
      </c>
      <c r="G206" s="42">
        <f t="shared" si="104"/>
        <v>247.69708849033356</v>
      </c>
      <c r="H206" s="44">
        <v>75.299999237060547</v>
      </c>
      <c r="I206" s="42">
        <v>-5.5800007629394486</v>
      </c>
      <c r="J206" s="46">
        <f t="shared" si="80"/>
        <v>16.259999237060555</v>
      </c>
      <c r="K206" s="66"/>
      <c r="L206" s="5">
        <f t="shared" si="83"/>
        <v>0.77799909771170439</v>
      </c>
      <c r="M206" s="5">
        <f t="shared" si="89"/>
        <v>-8.9461655902627335E-3</v>
      </c>
      <c r="N206" s="5">
        <f t="shared" si="90"/>
        <v>-8.7352399369565736E-3</v>
      </c>
      <c r="O206" s="5">
        <f t="shared" si="84"/>
        <v>-0.20000076293945313</v>
      </c>
      <c r="P206" s="5">
        <f t="shared" si="85"/>
        <v>-0.20000076293945313</v>
      </c>
      <c r="Q206" s="9">
        <f t="shared" si="105"/>
        <v>22.629161874675265</v>
      </c>
      <c r="R206" s="5"/>
      <c r="S206" s="5">
        <f>L209-L206</f>
        <v>-2.5603337139485816E-2</v>
      </c>
      <c r="T206" s="8">
        <f>L212-L209</f>
        <v>-0.75239576057221857</v>
      </c>
      <c r="U206" s="10">
        <f>I209-I206</f>
        <v>-0.5</v>
      </c>
      <c r="V206" s="8">
        <f>I212-I209</f>
        <v>6.0800007629394486</v>
      </c>
      <c r="W206">
        <f t="shared" ref="W206" si="110">(((U206/S206)*T206)+((V206/T206)*S206))/(S206+T206)</f>
        <v>18.620095472298591</v>
      </c>
      <c r="X206" t="e">
        <f t="shared" ref="X206" si="111">-(W209-W206)/(L209-L206)</f>
        <v>#DIV/0!</v>
      </c>
    </row>
    <row r="207" spans="1:24">
      <c r="A207" s="43">
        <v>8050</v>
      </c>
      <c r="B207" s="43">
        <v>3730</v>
      </c>
      <c r="C207" s="44">
        <f t="shared" si="99"/>
        <v>2.1581769436997318</v>
      </c>
      <c r="D207" s="44">
        <v>0</v>
      </c>
      <c r="E207" s="44">
        <v>0</v>
      </c>
      <c r="F207" s="45">
        <v>0</v>
      </c>
      <c r="G207" s="42">
        <f t="shared" si="104"/>
        <v>247.03919198066711</v>
      </c>
      <c r="H207" s="44">
        <v>75.099998474121094</v>
      </c>
      <c r="I207" s="42">
        <v>-5.7800015258789017</v>
      </c>
      <c r="J207" s="46">
        <f t="shared" si="80"/>
        <v>16.209998474121107</v>
      </c>
      <c r="K207" s="66"/>
      <c r="L207" s="5">
        <f t="shared" si="83"/>
        <v>0.76926385777474782</v>
      </c>
      <c r="M207" s="5">
        <f t="shared" si="89"/>
        <v>-8.7352399369565736E-3</v>
      </c>
      <c r="N207" s="5">
        <f t="shared" si="90"/>
        <v>-8.5320087417611878E-3</v>
      </c>
      <c r="O207" s="5">
        <f t="shared" si="84"/>
        <v>-0.20000076293945313</v>
      </c>
      <c r="P207" s="5">
        <f t="shared" si="85"/>
        <v>-9.999847412109375E-2</v>
      </c>
      <c r="Q207" s="9">
        <f t="shared" si="105"/>
        <v>17.242355174848065</v>
      </c>
      <c r="R207" s="5"/>
      <c r="S207" s="9"/>
      <c r="V207" s="8"/>
    </row>
    <row r="208" spans="1:24">
      <c r="A208" s="43">
        <v>8110</v>
      </c>
      <c r="B208" s="43">
        <v>3790</v>
      </c>
      <c r="C208" s="44">
        <f t="shared" si="99"/>
        <v>2.1398416886543536</v>
      </c>
      <c r="D208" s="44">
        <v>0</v>
      </c>
      <c r="E208" s="44">
        <v>0</v>
      </c>
      <c r="F208" s="45">
        <v>0</v>
      </c>
      <c r="G208" s="42">
        <f t="shared" si="104"/>
        <v>246.71025</v>
      </c>
      <c r="H208" s="44">
        <v>75</v>
      </c>
      <c r="I208" s="42">
        <v>-5.8799999999999955</v>
      </c>
      <c r="J208" s="46">
        <f t="shared" ref="J208:J211" si="112">J102+I208</f>
        <v>16.250000000000014</v>
      </c>
      <c r="K208" s="66"/>
      <c r="L208" s="5">
        <f t="shared" si="83"/>
        <v>0.76073184903298663</v>
      </c>
      <c r="M208" s="5">
        <f t="shared" si="89"/>
        <v>-8.5320087417611878E-3</v>
      </c>
      <c r="N208" s="5">
        <f t="shared" si="90"/>
        <v>-8.3360884607680541E-3</v>
      </c>
      <c r="O208" s="5">
        <f t="shared" si="84"/>
        <v>-9.999847412109375E-2</v>
      </c>
      <c r="P208" s="5">
        <f t="shared" si="85"/>
        <v>-0.20000076293945313</v>
      </c>
      <c r="Q208" s="9">
        <f t="shared" si="105"/>
        <v>17.927542261490668</v>
      </c>
      <c r="R208" s="5"/>
      <c r="S208" s="5"/>
      <c r="T208" s="8"/>
      <c r="U208" s="10"/>
      <c r="V208" s="8"/>
    </row>
    <row r="209" spans="1:24">
      <c r="A209" s="43">
        <v>8170</v>
      </c>
      <c r="B209" s="43">
        <v>3850</v>
      </c>
      <c r="C209" s="44">
        <f t="shared" si="99"/>
        <v>2.122077922077922</v>
      </c>
      <c r="D209" s="44">
        <v>0</v>
      </c>
      <c r="E209" s="44">
        <v>0</v>
      </c>
      <c r="F209" s="45">
        <v>0</v>
      </c>
      <c r="G209" s="42">
        <f t="shared" si="104"/>
        <v>246.05235349033356</v>
      </c>
      <c r="H209" s="44">
        <v>74.799999237060547</v>
      </c>
      <c r="I209" s="42">
        <v>-6.0800007629394486</v>
      </c>
      <c r="J209" s="46">
        <f t="shared" si="112"/>
        <v>16.179999237060557</v>
      </c>
      <c r="K209" s="66"/>
      <c r="L209" s="5">
        <f t="shared" si="83"/>
        <v>0.75239576057221857</v>
      </c>
      <c r="M209" s="5">
        <f t="shared" si="89"/>
        <v>-8.3360884607680541E-3</v>
      </c>
      <c r="N209" s="5">
        <f t="shared" si="90"/>
        <v>-8.1471198805145306E-3</v>
      </c>
      <c r="O209" s="5">
        <f t="shared" si="84"/>
        <v>-0.20000076293945313</v>
      </c>
      <c r="P209" s="5">
        <f t="shared" si="85"/>
        <v>-0.20000076293945313</v>
      </c>
      <c r="Q209" s="9">
        <f t="shared" si="105"/>
        <v>24.273592622658242</v>
      </c>
      <c r="R209" s="5"/>
      <c r="S209" s="5">
        <f>L212-L209</f>
        <v>-0.75239576057221857</v>
      </c>
      <c r="T209" s="8">
        <f>L215-L212</f>
        <v>0</v>
      </c>
      <c r="U209" s="10">
        <f>I212-I209</f>
        <v>6.0800007629394486</v>
      </c>
      <c r="V209" s="8">
        <f>I215-I212</f>
        <v>0</v>
      </c>
      <c r="W209" t="e">
        <f t="shared" ref="W209" si="113">(((U209/S209)*T209)+((V209/T209)*S209))/(S209+T209)</f>
        <v>#DIV/0!</v>
      </c>
      <c r="X209" t="e">
        <f t="shared" ref="X209" si="114">-(W212-W209)/(L212-L209)</f>
        <v>#DIV/0!</v>
      </c>
    </row>
    <row r="210" spans="1:24">
      <c r="A210" s="43">
        <v>8230</v>
      </c>
      <c r="B210" s="43">
        <v>3910</v>
      </c>
      <c r="C210" s="44">
        <f t="shared" si="99"/>
        <v>2.1048593350383631</v>
      </c>
      <c r="D210" s="44">
        <v>0</v>
      </c>
      <c r="E210" s="44">
        <v>0</v>
      </c>
      <c r="F210" s="45">
        <v>0</v>
      </c>
      <c r="G210" s="42">
        <f t="shared" si="104"/>
        <v>245.39445698066712</v>
      </c>
      <c r="H210" s="44">
        <v>74.599998474121094</v>
      </c>
      <c r="I210" s="42">
        <v>-6.2800015258789017</v>
      </c>
      <c r="J210" s="46">
        <f t="shared" si="112"/>
        <v>16.119998474121104</v>
      </c>
      <c r="K210" s="66"/>
      <c r="L210" s="5">
        <f t="shared" si="83"/>
        <v>0.74424864069170404</v>
      </c>
      <c r="M210" s="5">
        <f t="shared" si="89"/>
        <v>-8.1471198805145306E-3</v>
      </c>
      <c r="N210" s="5">
        <f t="shared" si="90"/>
        <v>-7.9647662435995414E-3</v>
      </c>
      <c r="O210" s="5">
        <f t="shared" si="84"/>
        <v>-0.20000076293945313</v>
      </c>
      <c r="P210" s="5">
        <f t="shared" si="85"/>
        <v>-0.1999969482421875</v>
      </c>
      <c r="Q210" s="9">
        <f t="shared" si="105"/>
        <v>24.832605643118757</v>
      </c>
      <c r="R210" s="5"/>
      <c r="S210" s="9"/>
      <c r="V210" s="8"/>
    </row>
    <row r="211" spans="1:24">
      <c r="A211" s="43">
        <v>8290</v>
      </c>
      <c r="B211" s="43">
        <v>3970</v>
      </c>
      <c r="C211" s="44">
        <f t="shared" si="99"/>
        <v>2.0881612090680099</v>
      </c>
      <c r="D211" s="44">
        <v>0</v>
      </c>
      <c r="E211" s="44">
        <v>0</v>
      </c>
      <c r="F211" s="45">
        <v>0</v>
      </c>
      <c r="G211" s="42">
        <f t="shared" si="104"/>
        <v>244.73657301933289</v>
      </c>
      <c r="H211" s="44">
        <v>74.400001525878906</v>
      </c>
      <c r="I211" s="42">
        <v>-6.4799984741210892</v>
      </c>
      <c r="J211" s="46">
        <f t="shared" si="112"/>
        <v>16.040001525878921</v>
      </c>
      <c r="K211" s="66"/>
      <c r="L211" s="5">
        <f t="shared" si="83"/>
        <v>0.7362838744481045</v>
      </c>
      <c r="M211" s="5">
        <f t="shared" si="89"/>
        <v>-7.9647662435995414E-3</v>
      </c>
      <c r="N211" s="5">
        <f t="shared" si="90"/>
        <v>-0.7362838744481045</v>
      </c>
      <c r="O211" s="5">
        <f t="shared" si="84"/>
        <v>-0.1999969482421875</v>
      </c>
      <c r="P211" s="5">
        <f t="shared" si="85"/>
        <v>6.4799984741210892</v>
      </c>
      <c r="Q211" s="9">
        <f t="shared" si="105"/>
        <v>24.747300489278686</v>
      </c>
      <c r="R211" s="5"/>
      <c r="S211" s="5"/>
      <c r="T211" s="8"/>
      <c r="U211" s="10"/>
      <c r="V211" s="8"/>
    </row>
  </sheetData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AK815"/>
  <sheetViews>
    <sheetView topLeftCell="A13" zoomScale="40" zoomScaleNormal="40" workbookViewId="0">
      <selection activeCell="R38" sqref="R38"/>
    </sheetView>
  </sheetViews>
  <sheetFormatPr defaultRowHeight="14.5"/>
  <sheetData>
    <row r="2" spans="1:37"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</row>
    <row r="4" spans="1:37" ht="15.5">
      <c r="A4" s="6"/>
      <c r="B4" s="19" t="s">
        <v>54</v>
      </c>
      <c r="C4" s="19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9" t="s">
        <v>55</v>
      </c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</row>
    <row r="5" spans="1:37" ht="15" thickBot="1">
      <c r="A5" s="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</row>
    <row r="6" spans="1:37" ht="15" thickTop="1">
      <c r="A6" s="5"/>
      <c r="B6" s="20"/>
      <c r="C6" s="21"/>
      <c r="D6" s="21"/>
      <c r="E6" s="21"/>
      <c r="F6" s="21"/>
      <c r="G6" s="21"/>
      <c r="H6" s="22"/>
      <c r="I6" s="21"/>
      <c r="J6" s="21"/>
      <c r="K6" s="21"/>
      <c r="L6" s="21"/>
      <c r="M6" s="21"/>
      <c r="N6" s="21"/>
      <c r="O6" s="22"/>
      <c r="P6" s="21"/>
      <c r="Q6" s="21"/>
      <c r="R6" s="21"/>
      <c r="S6" s="21"/>
      <c r="T6" s="21"/>
      <c r="U6" s="21"/>
      <c r="V6" s="22"/>
      <c r="W6" s="18"/>
      <c r="X6" s="20"/>
      <c r="Y6" s="21"/>
      <c r="Z6" s="21"/>
      <c r="AA6" s="21"/>
      <c r="AB6" s="21"/>
      <c r="AC6" s="21"/>
      <c r="AD6" s="22"/>
      <c r="AE6" s="23"/>
      <c r="AF6" s="18"/>
      <c r="AG6" s="18"/>
      <c r="AH6" s="18"/>
      <c r="AI6" s="18"/>
      <c r="AJ6" s="18"/>
      <c r="AK6" s="18"/>
    </row>
    <row r="7" spans="1:37">
      <c r="A7" s="9"/>
      <c r="B7" s="23"/>
      <c r="C7" s="27" t="s">
        <v>57</v>
      </c>
      <c r="D7" s="18"/>
      <c r="E7" s="18"/>
      <c r="F7" s="18"/>
      <c r="G7" s="18"/>
      <c r="H7" s="24"/>
      <c r="I7" s="18"/>
      <c r="J7" s="27" t="s">
        <v>56</v>
      </c>
      <c r="K7" s="18"/>
      <c r="L7" s="18"/>
      <c r="M7" s="18"/>
      <c r="N7" s="18"/>
      <c r="O7" s="24"/>
      <c r="P7" s="18"/>
      <c r="Q7" s="27" t="s">
        <v>58</v>
      </c>
      <c r="R7" s="18"/>
      <c r="S7" s="18"/>
      <c r="T7" s="18"/>
      <c r="U7" s="18"/>
      <c r="V7" s="24"/>
      <c r="W7" s="18"/>
      <c r="X7" s="23"/>
      <c r="Y7" s="27" t="s">
        <v>67</v>
      </c>
      <c r="Z7" s="18"/>
      <c r="AA7" s="18"/>
      <c r="AB7" s="18"/>
      <c r="AC7" s="18"/>
      <c r="AD7" s="24"/>
      <c r="AE7" s="23"/>
      <c r="AF7" s="27"/>
      <c r="AG7" s="18"/>
      <c r="AH7" s="18"/>
      <c r="AI7" s="18"/>
      <c r="AJ7" s="18"/>
      <c r="AK7" s="18"/>
    </row>
    <row r="8" spans="1:37">
      <c r="A8" s="9"/>
      <c r="B8" s="23"/>
      <c r="C8" s="18"/>
      <c r="D8" s="18"/>
      <c r="E8" s="18"/>
      <c r="F8" s="18"/>
      <c r="G8" s="18"/>
      <c r="H8" s="24"/>
      <c r="I8" s="23"/>
      <c r="J8" s="18"/>
      <c r="K8" s="18"/>
      <c r="L8" s="18"/>
      <c r="M8" s="18"/>
      <c r="N8" s="18"/>
      <c r="O8" s="24"/>
      <c r="P8" s="23"/>
      <c r="Q8" s="18"/>
      <c r="R8" s="18"/>
      <c r="S8" s="18"/>
      <c r="T8" s="18"/>
      <c r="U8" s="18"/>
      <c r="V8" s="24"/>
      <c r="W8" s="18"/>
      <c r="X8" s="23"/>
      <c r="Y8" s="18"/>
      <c r="Z8" s="18"/>
      <c r="AA8" s="18"/>
      <c r="AB8" s="18"/>
      <c r="AC8" s="18"/>
      <c r="AD8" s="24"/>
      <c r="AE8" s="23"/>
      <c r="AF8" s="18"/>
      <c r="AG8" s="18"/>
      <c r="AH8" s="18"/>
      <c r="AI8" s="18"/>
      <c r="AJ8" s="18"/>
      <c r="AK8" s="18"/>
    </row>
    <row r="9" spans="1:37">
      <c r="A9" s="5"/>
      <c r="B9" s="23"/>
      <c r="C9" s="18"/>
      <c r="D9" s="25" t="s">
        <v>32</v>
      </c>
      <c r="E9" s="18"/>
      <c r="F9" s="18"/>
      <c r="G9" s="18"/>
      <c r="H9" s="24"/>
      <c r="I9" s="23"/>
      <c r="J9" s="18"/>
      <c r="K9" s="25" t="s">
        <v>32</v>
      </c>
      <c r="L9" s="18"/>
      <c r="M9" s="18"/>
      <c r="N9" s="18"/>
      <c r="O9" s="24"/>
      <c r="P9" s="23"/>
      <c r="Q9" s="18"/>
      <c r="R9" s="25" t="s">
        <v>32</v>
      </c>
      <c r="S9" s="18"/>
      <c r="T9" s="18"/>
      <c r="U9" s="18"/>
      <c r="V9" s="24"/>
      <c r="W9" s="18"/>
      <c r="X9" s="23"/>
      <c r="Y9" s="18"/>
      <c r="Z9" s="25" t="s">
        <v>32</v>
      </c>
      <c r="AA9" s="18"/>
      <c r="AB9" s="18"/>
      <c r="AC9" s="18"/>
      <c r="AD9" s="24"/>
      <c r="AE9" s="23"/>
      <c r="AF9" s="18"/>
      <c r="AG9" s="25"/>
      <c r="AH9" s="25"/>
      <c r="AI9" s="25"/>
      <c r="AJ9" s="18"/>
      <c r="AK9" s="18"/>
    </row>
    <row r="10" spans="1:37">
      <c r="A10" s="9"/>
      <c r="B10" s="23"/>
      <c r="C10" s="18"/>
      <c r="D10" s="18"/>
      <c r="E10" s="18"/>
      <c r="F10" s="18"/>
      <c r="G10" s="18"/>
      <c r="H10" s="24"/>
      <c r="I10" s="23"/>
      <c r="J10" s="18"/>
      <c r="K10" s="18"/>
      <c r="L10" s="18"/>
      <c r="M10" s="18"/>
      <c r="N10" s="18"/>
      <c r="O10" s="24"/>
      <c r="P10" s="23"/>
      <c r="Q10" s="18"/>
      <c r="R10" s="18"/>
      <c r="S10" s="18"/>
      <c r="T10" s="18"/>
      <c r="U10" s="18"/>
      <c r="V10" s="24"/>
      <c r="W10" s="18"/>
      <c r="X10" s="23"/>
      <c r="Y10" s="18"/>
      <c r="Z10" s="18"/>
      <c r="AA10" s="18"/>
      <c r="AB10" s="18"/>
      <c r="AC10" s="18"/>
      <c r="AD10" s="24"/>
      <c r="AE10" s="23"/>
      <c r="AF10" s="18"/>
      <c r="AG10" s="18"/>
      <c r="AH10" s="18"/>
      <c r="AI10" s="18"/>
      <c r="AJ10" s="18"/>
      <c r="AK10" s="18"/>
    </row>
    <row r="11" spans="1:37">
      <c r="A11" s="9"/>
      <c r="B11" s="23"/>
      <c r="C11" s="26" t="s">
        <v>33</v>
      </c>
      <c r="D11" s="18"/>
      <c r="E11" s="18"/>
      <c r="F11" s="18"/>
      <c r="G11" s="18"/>
      <c r="H11" s="24"/>
      <c r="I11" s="23"/>
      <c r="J11" s="26" t="s">
        <v>34</v>
      </c>
      <c r="K11" s="18"/>
      <c r="L11" s="18"/>
      <c r="M11" s="18"/>
      <c r="N11" s="18"/>
      <c r="O11" s="24"/>
      <c r="P11" s="23"/>
      <c r="Q11" s="26" t="s">
        <v>34</v>
      </c>
      <c r="R11" s="18"/>
      <c r="S11" s="18"/>
      <c r="T11" s="18"/>
      <c r="U11" s="18"/>
      <c r="V11" s="24"/>
      <c r="W11" s="18"/>
      <c r="X11" s="23"/>
      <c r="Y11" s="26" t="s">
        <v>62</v>
      </c>
      <c r="Z11" s="18"/>
      <c r="AA11" s="18"/>
      <c r="AB11" s="18"/>
      <c r="AC11" s="18"/>
      <c r="AD11" s="24"/>
      <c r="AE11" s="23"/>
      <c r="AF11" s="18"/>
      <c r="AG11" s="18"/>
      <c r="AH11" s="18"/>
      <c r="AI11" s="18"/>
      <c r="AJ11" s="18"/>
      <c r="AK11" s="18"/>
    </row>
    <row r="12" spans="1:37">
      <c r="A12" s="5"/>
      <c r="B12" s="23"/>
      <c r="C12" s="26"/>
      <c r="D12" s="18"/>
      <c r="E12" s="18"/>
      <c r="F12" s="18"/>
      <c r="G12" s="18"/>
      <c r="H12" s="24"/>
      <c r="I12" s="23"/>
      <c r="J12" s="26"/>
      <c r="K12" s="18"/>
      <c r="L12" s="18"/>
      <c r="M12" s="18"/>
      <c r="N12" s="18"/>
      <c r="O12" s="24"/>
      <c r="P12" s="23"/>
      <c r="Q12" s="26"/>
      <c r="R12" s="18"/>
      <c r="S12" s="18"/>
      <c r="T12" s="18"/>
      <c r="U12" s="18"/>
      <c r="V12" s="24"/>
      <c r="W12" s="18"/>
      <c r="X12" s="23"/>
      <c r="Z12" s="18"/>
      <c r="AA12" s="18"/>
      <c r="AB12" s="18"/>
      <c r="AC12" s="18"/>
      <c r="AD12" s="24"/>
      <c r="AE12" s="23"/>
      <c r="AF12" s="18"/>
      <c r="AG12" s="18"/>
      <c r="AH12" s="18"/>
      <c r="AI12" s="18"/>
      <c r="AJ12" s="18"/>
      <c r="AK12" s="18"/>
    </row>
    <row r="13" spans="1:37">
      <c r="A13" s="9"/>
      <c r="B13" s="23"/>
      <c r="C13" s="18"/>
      <c r="D13" s="18"/>
      <c r="E13" s="18"/>
      <c r="F13" s="18"/>
      <c r="G13" s="18"/>
      <c r="H13" s="24"/>
      <c r="I13" s="23"/>
      <c r="J13" s="18"/>
      <c r="K13" s="18"/>
      <c r="L13" s="18"/>
      <c r="M13" s="18"/>
      <c r="N13" s="18"/>
      <c r="O13" s="24"/>
      <c r="P13" s="23"/>
      <c r="Q13" s="18"/>
      <c r="R13" s="18"/>
      <c r="S13" s="18"/>
      <c r="T13" s="18"/>
      <c r="U13" s="18"/>
      <c r="V13" s="24"/>
      <c r="W13" s="18"/>
      <c r="X13" s="23"/>
      <c r="Y13" s="26" t="s">
        <v>66</v>
      </c>
      <c r="Z13" s="18"/>
      <c r="AA13" s="18"/>
      <c r="AB13" s="18"/>
      <c r="AC13" s="18"/>
      <c r="AD13" s="24"/>
      <c r="AE13" s="23"/>
      <c r="AF13" s="18"/>
      <c r="AG13" s="18"/>
      <c r="AH13" s="18"/>
      <c r="AI13" s="18"/>
      <c r="AJ13" s="18"/>
      <c r="AK13" s="18"/>
    </row>
    <row r="14" spans="1:37">
      <c r="A14" s="9"/>
      <c r="B14" s="23"/>
      <c r="C14" s="18"/>
      <c r="D14" s="18"/>
      <c r="E14" s="18"/>
      <c r="F14" s="18"/>
      <c r="G14" s="18"/>
      <c r="H14" s="24"/>
      <c r="I14" s="23"/>
      <c r="J14" s="18"/>
      <c r="K14" s="18"/>
      <c r="L14" s="18"/>
      <c r="M14" s="18"/>
      <c r="N14" s="18"/>
      <c r="O14" s="24"/>
      <c r="P14" s="23"/>
      <c r="Q14" s="18"/>
      <c r="R14" s="18"/>
      <c r="S14" s="18"/>
      <c r="T14" s="18"/>
      <c r="U14" s="18"/>
      <c r="V14" s="24"/>
      <c r="W14" s="18"/>
      <c r="X14" s="23"/>
      <c r="Y14" s="18"/>
      <c r="Z14" s="18"/>
      <c r="AA14" s="18"/>
      <c r="AB14" s="18"/>
      <c r="AC14" s="18"/>
      <c r="AD14" s="24"/>
      <c r="AE14" s="23"/>
      <c r="AF14" s="18"/>
      <c r="AG14" s="18"/>
      <c r="AH14" s="18"/>
      <c r="AI14" s="18"/>
      <c r="AJ14" s="18"/>
      <c r="AK14" s="18"/>
    </row>
    <row r="15" spans="1:37">
      <c r="A15" s="5"/>
      <c r="B15" s="23"/>
      <c r="C15" s="18"/>
      <c r="D15" s="25" t="s">
        <v>35</v>
      </c>
      <c r="E15" s="18"/>
      <c r="F15" s="18"/>
      <c r="G15" s="18"/>
      <c r="H15" s="24"/>
      <c r="I15" s="23"/>
      <c r="J15" s="18"/>
      <c r="K15" s="25" t="s">
        <v>35</v>
      </c>
      <c r="L15" s="18"/>
      <c r="M15" s="18"/>
      <c r="N15" s="18"/>
      <c r="O15" s="24"/>
      <c r="P15" s="23"/>
      <c r="Q15" s="18"/>
      <c r="R15" s="25" t="s">
        <v>35</v>
      </c>
      <c r="S15" s="18"/>
      <c r="T15" s="18"/>
      <c r="U15" s="18"/>
      <c r="V15" s="24"/>
      <c r="W15" s="18"/>
      <c r="X15" s="23"/>
      <c r="Y15" s="18"/>
      <c r="Z15" s="25" t="s">
        <v>35</v>
      </c>
      <c r="AA15" s="18"/>
      <c r="AB15" s="18"/>
      <c r="AC15" s="18"/>
      <c r="AD15" s="24"/>
      <c r="AE15" s="23"/>
      <c r="AF15" s="18"/>
      <c r="AG15" s="25"/>
      <c r="AH15" s="25"/>
      <c r="AI15" s="25"/>
      <c r="AJ15" s="18"/>
      <c r="AK15" s="18"/>
    </row>
    <row r="16" spans="1:37">
      <c r="A16" s="9"/>
      <c r="B16" s="23"/>
      <c r="C16" s="18"/>
      <c r="D16" s="18"/>
      <c r="E16" s="18"/>
      <c r="F16" s="18"/>
      <c r="G16" s="18"/>
      <c r="H16" s="24"/>
      <c r="I16" s="23"/>
      <c r="J16" s="18"/>
      <c r="K16" s="18"/>
      <c r="L16" s="18"/>
      <c r="M16" s="18"/>
      <c r="N16" s="18"/>
      <c r="O16" s="24"/>
      <c r="P16" s="23"/>
      <c r="Q16" s="18"/>
      <c r="R16" s="18"/>
      <c r="S16" s="18"/>
      <c r="T16" s="18"/>
      <c r="U16" s="18"/>
      <c r="V16" s="24"/>
      <c r="W16" s="18"/>
      <c r="X16" s="23"/>
      <c r="Y16" s="18"/>
      <c r="Z16" s="18"/>
      <c r="AA16" s="18"/>
      <c r="AB16" s="18"/>
      <c r="AC16" s="18"/>
      <c r="AD16" s="24"/>
      <c r="AE16" s="23"/>
      <c r="AF16" s="18"/>
      <c r="AG16" s="18"/>
      <c r="AH16" s="18"/>
      <c r="AI16" s="18"/>
      <c r="AJ16" s="18"/>
      <c r="AK16" s="18"/>
    </row>
    <row r="17" spans="1:37">
      <c r="A17" s="9"/>
      <c r="B17" s="23"/>
      <c r="C17" s="18" t="s">
        <v>61</v>
      </c>
      <c r="D17" s="18"/>
      <c r="E17" s="18"/>
      <c r="F17" s="18"/>
      <c r="G17" s="18"/>
      <c r="H17" s="24"/>
      <c r="I17" s="23"/>
      <c r="J17" s="18" t="s">
        <v>61</v>
      </c>
      <c r="K17" s="18"/>
      <c r="L17" s="18"/>
      <c r="M17" s="18"/>
      <c r="N17" s="18"/>
      <c r="O17" s="24"/>
      <c r="P17" s="23"/>
      <c r="Q17" s="18" t="s">
        <v>61</v>
      </c>
      <c r="R17" s="18"/>
      <c r="S17" s="18"/>
      <c r="T17" s="18"/>
      <c r="U17" s="18"/>
      <c r="V17" s="24"/>
      <c r="W17" s="18"/>
      <c r="X17" s="23"/>
      <c r="Y17" s="18" t="s">
        <v>39</v>
      </c>
      <c r="Z17" s="18"/>
      <c r="AA17" s="18"/>
      <c r="AB17" s="18">
        <v>518.4</v>
      </c>
      <c r="AC17" s="18" t="s">
        <v>49</v>
      </c>
      <c r="AD17" s="24"/>
      <c r="AE17" s="23"/>
      <c r="AF17" s="18"/>
      <c r="AG17" s="18"/>
      <c r="AH17" s="18"/>
      <c r="AI17" s="18"/>
      <c r="AJ17" s="18"/>
      <c r="AK17" s="18"/>
    </row>
    <row r="18" spans="1:37">
      <c r="A18" s="5"/>
      <c r="B18" s="23"/>
      <c r="C18" s="18"/>
      <c r="D18" s="18"/>
      <c r="E18" s="18"/>
      <c r="F18" s="18"/>
      <c r="G18" s="18"/>
      <c r="H18" s="24"/>
      <c r="I18" s="23"/>
      <c r="J18" s="18"/>
      <c r="K18" s="18"/>
      <c r="L18" s="18"/>
      <c r="M18" s="18"/>
      <c r="N18" s="18"/>
      <c r="O18" s="24"/>
      <c r="P18" s="23"/>
      <c r="Q18" s="18"/>
      <c r="R18" s="18"/>
      <c r="S18" s="18"/>
      <c r="T18" s="18"/>
      <c r="U18" s="18"/>
      <c r="V18" s="24"/>
      <c r="W18" s="18"/>
      <c r="X18" s="23"/>
      <c r="Y18" s="18" t="s">
        <v>59</v>
      </c>
      <c r="Z18" s="18"/>
      <c r="AA18" s="18"/>
      <c r="AB18" s="64">
        <v>56</v>
      </c>
      <c r="AC18" s="18" t="s">
        <v>37</v>
      </c>
      <c r="AD18" s="24"/>
      <c r="AE18" s="23"/>
      <c r="AF18" s="18"/>
      <c r="AG18" s="18"/>
      <c r="AH18" s="18"/>
      <c r="AI18" s="18"/>
      <c r="AJ18" s="18"/>
      <c r="AK18" s="18"/>
    </row>
    <row r="19" spans="1:37">
      <c r="A19" s="9"/>
      <c r="B19" s="23"/>
      <c r="C19" s="18"/>
      <c r="D19" s="18"/>
      <c r="E19" s="18"/>
      <c r="F19" s="18"/>
      <c r="G19" s="18"/>
      <c r="H19" s="24"/>
      <c r="I19" s="23"/>
      <c r="J19" s="18"/>
      <c r="K19" s="18"/>
      <c r="L19" s="18"/>
      <c r="M19" s="18"/>
      <c r="N19" s="18"/>
      <c r="O19" s="24"/>
      <c r="P19" s="23"/>
      <c r="Q19" s="18"/>
      <c r="R19" s="18"/>
      <c r="S19" s="18"/>
      <c r="T19" s="18"/>
      <c r="U19" s="18"/>
      <c r="V19" s="24"/>
      <c r="W19" s="18"/>
      <c r="X19" s="23"/>
      <c r="Y19" s="18"/>
      <c r="Z19" s="18"/>
      <c r="AA19" s="18"/>
      <c r="AB19" s="18"/>
      <c r="AC19" s="18"/>
      <c r="AD19" s="24"/>
      <c r="AE19" s="23"/>
      <c r="AF19" s="35"/>
      <c r="AG19" s="18"/>
      <c r="AH19" s="18"/>
      <c r="AI19" s="18"/>
      <c r="AJ19" s="18"/>
      <c r="AK19" s="18"/>
    </row>
    <row r="20" spans="1:37">
      <c r="A20" s="9"/>
      <c r="B20" s="23"/>
      <c r="C20" s="27" t="s">
        <v>36</v>
      </c>
      <c r="D20" s="18"/>
      <c r="E20" s="18"/>
      <c r="F20" s="18"/>
      <c r="G20" s="18"/>
      <c r="H20" s="24"/>
      <c r="I20" s="23"/>
      <c r="J20" s="27" t="s">
        <v>51</v>
      </c>
      <c r="K20" s="18"/>
      <c r="L20" s="18"/>
      <c r="M20" s="18"/>
      <c r="N20" s="18"/>
      <c r="O20" s="24"/>
      <c r="P20" s="23"/>
      <c r="Q20" s="27" t="s">
        <v>51</v>
      </c>
      <c r="R20" s="18"/>
      <c r="S20" s="18"/>
      <c r="T20" s="18"/>
      <c r="U20" s="18"/>
      <c r="V20" s="24"/>
      <c r="W20" s="18"/>
      <c r="X20" s="23"/>
      <c r="Y20" s="18" t="s">
        <v>63</v>
      </c>
      <c r="Z20" s="18"/>
      <c r="AA20" s="18"/>
      <c r="AB20" s="18">
        <v>135.6</v>
      </c>
      <c r="AC20" s="18" t="s">
        <v>37</v>
      </c>
      <c r="AD20" s="24"/>
      <c r="AE20" s="23"/>
      <c r="AF20" s="18"/>
      <c r="AG20" s="18"/>
      <c r="AH20" s="18"/>
      <c r="AI20" s="18"/>
      <c r="AJ20" s="18"/>
      <c r="AK20" s="18"/>
    </row>
    <row r="21" spans="1:37">
      <c r="A21" s="5"/>
      <c r="B21" s="23"/>
      <c r="C21" s="18" t="s">
        <v>38</v>
      </c>
      <c r="D21" s="18"/>
      <c r="E21" s="18"/>
      <c r="F21" s="18">
        <v>20</v>
      </c>
      <c r="G21" s="18" t="s">
        <v>37</v>
      </c>
      <c r="H21" s="24"/>
      <c r="I21" s="23"/>
      <c r="J21" s="18" t="s">
        <v>39</v>
      </c>
      <c r="K21" s="18"/>
      <c r="L21" s="18"/>
      <c r="M21" s="18">
        <v>518.4</v>
      </c>
      <c r="N21" s="18" t="s">
        <v>49</v>
      </c>
      <c r="O21" s="24"/>
      <c r="P21" s="23"/>
      <c r="V21" s="24"/>
      <c r="W21" s="18"/>
      <c r="X21" s="23"/>
      <c r="Y21" s="18" t="s">
        <v>64</v>
      </c>
      <c r="Z21" s="18"/>
      <c r="AA21" s="18"/>
      <c r="AB21" s="18">
        <v>80.88</v>
      </c>
      <c r="AC21" s="18" t="s">
        <v>37</v>
      </c>
      <c r="AD21" s="24"/>
      <c r="AE21" s="23"/>
      <c r="AF21" s="18"/>
      <c r="AG21" s="18"/>
      <c r="AH21" s="27"/>
      <c r="AI21" s="18"/>
      <c r="AJ21" s="27"/>
      <c r="AK21" s="18"/>
    </row>
    <row r="22" spans="1:37">
      <c r="A22" s="9"/>
      <c r="B22" s="23"/>
      <c r="C22" s="18" t="s">
        <v>44</v>
      </c>
      <c r="D22" s="18"/>
      <c r="E22" s="18"/>
      <c r="F22" s="18" t="s">
        <v>50</v>
      </c>
      <c r="G22" s="18" t="s">
        <v>48</v>
      </c>
      <c r="H22" s="24"/>
      <c r="I22" s="23"/>
      <c r="J22" s="18" t="s">
        <v>53</v>
      </c>
      <c r="K22" s="18"/>
      <c r="L22" s="18"/>
      <c r="M22" s="18">
        <v>21</v>
      </c>
      <c r="N22" s="18" t="s">
        <v>37</v>
      </c>
      <c r="O22" s="24"/>
      <c r="P22" s="23"/>
      <c r="Q22" s="18" t="s">
        <v>39</v>
      </c>
      <c r="R22" s="18"/>
      <c r="S22" s="18"/>
      <c r="T22" s="18">
        <v>518.4</v>
      </c>
      <c r="U22" s="18" t="s">
        <v>49</v>
      </c>
      <c r="V22" s="24"/>
      <c r="W22" s="18"/>
      <c r="X22" s="23"/>
      <c r="Y22" s="18" t="s">
        <v>65</v>
      </c>
      <c r="Z22" s="18"/>
      <c r="AA22" s="18"/>
      <c r="AB22" s="18">
        <v>3</v>
      </c>
      <c r="AC22" s="18" t="s">
        <v>37</v>
      </c>
      <c r="AD22" s="24"/>
      <c r="AE22" s="23"/>
      <c r="AF22" s="18"/>
      <c r="AG22" s="18"/>
      <c r="AH22" s="18"/>
      <c r="AI22" s="18"/>
      <c r="AJ22" s="18"/>
      <c r="AK22" s="18"/>
    </row>
    <row r="23" spans="1:37">
      <c r="A23" s="9"/>
      <c r="B23" s="23"/>
      <c r="C23" s="18" t="s">
        <v>41</v>
      </c>
      <c r="D23" s="18"/>
      <c r="E23" s="18"/>
      <c r="F23" s="18">
        <v>2</v>
      </c>
      <c r="G23" s="18"/>
      <c r="H23" s="24"/>
      <c r="I23" s="23"/>
      <c r="J23" s="18" t="s">
        <v>42</v>
      </c>
      <c r="K23" s="18"/>
      <c r="L23" s="18"/>
      <c r="M23" s="18" t="s">
        <v>50</v>
      </c>
      <c r="N23" s="18"/>
      <c r="O23" s="24"/>
      <c r="P23" s="23"/>
      <c r="Q23" s="18" t="s">
        <v>91</v>
      </c>
      <c r="R23" s="18"/>
      <c r="S23" s="18"/>
      <c r="T23" s="18">
        <v>47.5</v>
      </c>
      <c r="U23" s="18" t="s">
        <v>37</v>
      </c>
      <c r="V23" s="24"/>
      <c r="W23" s="18"/>
      <c r="X23" s="23"/>
      <c r="Y23" s="18"/>
      <c r="Z23" s="18"/>
      <c r="AA23" s="18"/>
      <c r="AB23" s="18"/>
      <c r="AC23" s="18"/>
      <c r="AD23" s="24"/>
      <c r="AE23" s="23"/>
      <c r="AF23" s="18"/>
      <c r="AG23" s="18"/>
      <c r="AH23" s="18"/>
      <c r="AI23" s="18"/>
      <c r="AJ23" s="18"/>
      <c r="AK23" s="18"/>
    </row>
    <row r="24" spans="1:37">
      <c r="A24" s="5"/>
      <c r="B24" s="23"/>
      <c r="C24" s="18" t="s">
        <v>43</v>
      </c>
      <c r="D24" s="18"/>
      <c r="E24" s="18"/>
      <c r="F24" s="18"/>
      <c r="G24" s="18"/>
      <c r="H24" s="24"/>
      <c r="I24" s="23"/>
      <c r="J24" s="18" t="s">
        <v>40</v>
      </c>
      <c r="K24" s="18"/>
      <c r="L24" s="18"/>
      <c r="M24" s="18" t="s">
        <v>50</v>
      </c>
      <c r="N24" s="18"/>
      <c r="O24" s="24"/>
      <c r="P24" s="23"/>
      <c r="Q24" s="18" t="s">
        <v>42</v>
      </c>
      <c r="R24" s="18"/>
      <c r="S24" s="18"/>
      <c r="T24" s="18" t="s">
        <v>50</v>
      </c>
      <c r="U24" s="18"/>
      <c r="V24" s="24"/>
      <c r="W24" s="18"/>
      <c r="X24" s="23"/>
      <c r="Y24" s="18"/>
      <c r="Z24" s="18"/>
      <c r="AA24" s="18"/>
      <c r="AB24" s="18"/>
      <c r="AC24" s="18"/>
      <c r="AD24" s="24"/>
      <c r="AE24" s="23"/>
      <c r="AF24" s="18"/>
      <c r="AG24" s="18"/>
      <c r="AH24" s="18"/>
      <c r="AI24" s="18"/>
      <c r="AJ24" s="18"/>
      <c r="AK24" s="18"/>
    </row>
    <row r="25" spans="1:37">
      <c r="A25" s="9"/>
      <c r="B25" s="23"/>
      <c r="C25" s="18"/>
      <c r="D25" s="18"/>
      <c r="E25" s="18"/>
      <c r="F25" s="18"/>
      <c r="G25" s="18"/>
      <c r="H25" s="24"/>
      <c r="I25" s="23"/>
      <c r="J25" s="18"/>
      <c r="K25" s="18"/>
      <c r="L25" s="18"/>
      <c r="M25" s="18"/>
      <c r="N25" s="18"/>
      <c r="O25" s="24"/>
      <c r="P25" s="23"/>
      <c r="Q25" s="18" t="s">
        <v>40</v>
      </c>
      <c r="R25" s="18"/>
      <c r="S25" s="18"/>
      <c r="T25" s="18" t="s">
        <v>50</v>
      </c>
      <c r="U25" s="18"/>
      <c r="V25" s="24"/>
      <c r="W25" s="18"/>
      <c r="X25" s="23"/>
      <c r="Y25" s="18"/>
      <c r="Z25" s="18"/>
      <c r="AA25" s="18"/>
      <c r="AB25" s="18"/>
      <c r="AC25" s="18"/>
      <c r="AD25" s="24"/>
      <c r="AE25" s="23"/>
      <c r="AF25" s="18"/>
      <c r="AG25" s="18"/>
      <c r="AH25" s="18"/>
      <c r="AI25" s="18"/>
      <c r="AJ25" s="18"/>
      <c r="AK25" s="18"/>
    </row>
    <row r="26" spans="1:37">
      <c r="A26" s="9"/>
      <c r="B26" s="23"/>
      <c r="C26" s="18" t="s">
        <v>45</v>
      </c>
      <c r="D26" s="18"/>
      <c r="E26" s="18"/>
      <c r="F26" s="18">
        <v>518.4</v>
      </c>
      <c r="G26" s="18" t="s">
        <v>49</v>
      </c>
      <c r="H26" s="24"/>
      <c r="I26" s="23"/>
      <c r="J26" s="18"/>
      <c r="K26" s="18"/>
      <c r="L26" s="18"/>
      <c r="M26" s="18"/>
      <c r="N26" s="18"/>
      <c r="O26" s="24"/>
      <c r="P26" s="23"/>
      <c r="Q26" s="18"/>
      <c r="R26" s="18"/>
      <c r="S26" s="18"/>
      <c r="T26" s="18"/>
      <c r="U26" s="18"/>
      <c r="V26" s="24"/>
      <c r="W26" s="18"/>
      <c r="X26" s="23"/>
      <c r="Y26" s="18"/>
      <c r="Z26" s="18"/>
      <c r="AA26" s="18"/>
      <c r="AB26" s="18"/>
      <c r="AC26" s="18"/>
      <c r="AD26" s="24"/>
      <c r="AE26" s="23"/>
      <c r="AF26" s="18"/>
      <c r="AG26" s="18"/>
      <c r="AH26" s="18"/>
      <c r="AI26" s="18"/>
      <c r="AJ26" s="18"/>
      <c r="AK26" s="18"/>
    </row>
    <row r="27" spans="1:37">
      <c r="A27" s="5"/>
      <c r="B27" s="23"/>
      <c r="C27" s="18" t="s">
        <v>40</v>
      </c>
      <c r="D27" s="18"/>
      <c r="E27" s="18"/>
      <c r="F27" s="18" t="s">
        <v>50</v>
      </c>
      <c r="G27" s="18" t="s">
        <v>37</v>
      </c>
      <c r="H27" s="24"/>
      <c r="I27" s="23"/>
      <c r="J27" s="18"/>
      <c r="K27" s="18"/>
      <c r="L27" s="18"/>
      <c r="M27" s="18"/>
      <c r="N27" s="18"/>
      <c r="O27" s="24"/>
      <c r="P27" s="23"/>
      <c r="Q27" s="18"/>
      <c r="S27" s="18"/>
      <c r="T27" s="18"/>
      <c r="U27" s="18"/>
      <c r="V27" s="24"/>
      <c r="W27" s="18"/>
      <c r="X27" s="23"/>
      <c r="Y27" s="18"/>
      <c r="Z27" s="18"/>
      <c r="AA27" s="18"/>
      <c r="AB27" s="18"/>
      <c r="AC27" s="18"/>
      <c r="AD27" s="24"/>
      <c r="AE27" s="23"/>
      <c r="AF27" s="18"/>
      <c r="AG27" s="18"/>
      <c r="AH27" s="18"/>
      <c r="AI27" s="18"/>
      <c r="AJ27" s="18"/>
      <c r="AK27" s="18"/>
    </row>
    <row r="28" spans="1:37">
      <c r="A28" s="9"/>
      <c r="B28" s="23"/>
      <c r="C28" s="18"/>
      <c r="D28" s="18"/>
      <c r="E28" s="18"/>
      <c r="F28" s="18"/>
      <c r="G28" s="18"/>
      <c r="H28" s="24"/>
      <c r="I28" s="23"/>
      <c r="J28" s="18"/>
      <c r="K28" s="18"/>
      <c r="L28" s="18"/>
      <c r="M28" s="18"/>
      <c r="N28" s="18"/>
      <c r="O28" s="24"/>
      <c r="P28" s="23"/>
      <c r="Q28" s="18"/>
      <c r="R28" s="18"/>
      <c r="S28" s="18"/>
      <c r="T28" s="18"/>
      <c r="U28" s="18"/>
      <c r="V28" s="24"/>
      <c r="W28" s="18"/>
      <c r="X28" s="23"/>
      <c r="Y28" s="18"/>
      <c r="Z28" s="18"/>
      <c r="AA28" s="18"/>
      <c r="AB28" s="18"/>
      <c r="AC28" s="18"/>
      <c r="AD28" s="24"/>
      <c r="AE28" s="23"/>
      <c r="AF28" s="18"/>
      <c r="AG28" s="18"/>
      <c r="AH28" s="18"/>
      <c r="AI28" s="18"/>
      <c r="AJ28" s="18"/>
      <c r="AK28" s="18"/>
    </row>
    <row r="29" spans="1:37">
      <c r="A29" s="9"/>
      <c r="B29" s="23"/>
      <c r="C29" s="18"/>
      <c r="D29" s="18"/>
      <c r="E29" s="18"/>
      <c r="F29" s="18"/>
      <c r="G29" s="18"/>
      <c r="H29" s="24"/>
      <c r="I29" s="23"/>
      <c r="J29" s="18"/>
      <c r="K29" s="18"/>
      <c r="L29" s="18"/>
      <c r="M29" s="18"/>
      <c r="N29" s="18"/>
      <c r="O29" s="24"/>
      <c r="P29" s="23"/>
      <c r="Q29" s="18"/>
      <c r="R29" s="18"/>
      <c r="S29" s="18"/>
      <c r="T29" s="18"/>
      <c r="U29" s="18"/>
      <c r="V29" s="24"/>
      <c r="W29" s="18"/>
      <c r="X29" s="23"/>
      <c r="Y29" s="18"/>
      <c r="Z29" s="18"/>
      <c r="AA29" s="18"/>
      <c r="AB29" s="18"/>
      <c r="AC29" s="18"/>
      <c r="AD29" s="24"/>
      <c r="AE29" s="23"/>
      <c r="AF29" s="18"/>
      <c r="AG29" s="25"/>
      <c r="AH29" s="18"/>
      <c r="AI29" s="25"/>
      <c r="AJ29" s="18"/>
      <c r="AK29" s="18"/>
    </row>
    <row r="30" spans="1:37">
      <c r="A30" s="5"/>
      <c r="B30" s="23"/>
      <c r="C30" s="18"/>
      <c r="D30" s="18"/>
      <c r="E30" s="18"/>
      <c r="F30" s="18"/>
      <c r="G30" s="18"/>
      <c r="H30" s="24"/>
      <c r="I30" s="23"/>
      <c r="J30" s="18"/>
      <c r="K30" s="18"/>
      <c r="L30" s="18"/>
      <c r="M30" s="18"/>
      <c r="N30" s="18"/>
      <c r="O30" s="24"/>
      <c r="P30" s="23"/>
      <c r="Q30" s="18"/>
      <c r="R30" s="18"/>
      <c r="S30" s="18"/>
      <c r="T30" s="18"/>
      <c r="U30" s="18"/>
      <c r="V30" s="24"/>
      <c r="W30" s="18"/>
      <c r="X30" s="23"/>
      <c r="Y30" s="18"/>
      <c r="Z30" s="18"/>
      <c r="AA30" s="18"/>
      <c r="AB30" s="18"/>
      <c r="AC30" s="18"/>
      <c r="AD30" s="24"/>
      <c r="AE30" s="23"/>
      <c r="AF30" s="18"/>
      <c r="AG30" s="18"/>
      <c r="AH30" s="18"/>
      <c r="AI30" s="18"/>
      <c r="AJ30" s="18"/>
      <c r="AK30" s="18"/>
    </row>
    <row r="31" spans="1:37">
      <c r="A31" s="9"/>
      <c r="B31" s="23"/>
      <c r="C31" s="27" t="s">
        <v>46</v>
      </c>
      <c r="D31" s="18"/>
      <c r="E31" s="18"/>
      <c r="F31" s="18">
        <v>4.1239999999999997</v>
      </c>
      <c r="G31" s="18" t="s">
        <v>52</v>
      </c>
      <c r="H31" s="24"/>
      <c r="I31" s="23"/>
      <c r="J31" s="27" t="s">
        <v>46</v>
      </c>
      <c r="K31" s="18"/>
      <c r="L31" s="18"/>
      <c r="M31" s="18">
        <v>4.5179999999999998</v>
      </c>
      <c r="N31" s="18" t="s">
        <v>52</v>
      </c>
      <c r="O31" s="24"/>
      <c r="P31" s="23"/>
      <c r="Q31" s="27" t="s">
        <v>46</v>
      </c>
      <c r="R31" s="18"/>
      <c r="S31" s="18"/>
      <c r="T31" s="18">
        <v>1.998</v>
      </c>
      <c r="U31" s="18" t="s">
        <v>52</v>
      </c>
      <c r="V31" s="24"/>
      <c r="W31" s="18"/>
      <c r="X31" s="23"/>
      <c r="Y31" s="27" t="s">
        <v>60</v>
      </c>
      <c r="Z31" s="18"/>
      <c r="AA31" s="18"/>
      <c r="AB31" s="64">
        <f>0.7*(AB20-AB21-AB22)*AB17/AB18</f>
        <v>335.14559999999989</v>
      </c>
      <c r="AC31" s="18" t="s">
        <v>49</v>
      </c>
      <c r="AD31" s="24"/>
      <c r="AE31" s="23"/>
      <c r="AF31" s="18"/>
      <c r="AG31" s="18"/>
      <c r="AH31" s="18"/>
      <c r="AI31" s="18"/>
      <c r="AJ31" s="18"/>
      <c r="AK31" s="18"/>
    </row>
    <row r="32" spans="1:37">
      <c r="A32" s="9"/>
      <c r="B32" s="23"/>
      <c r="C32" s="27"/>
      <c r="D32" s="18"/>
      <c r="E32" s="18"/>
      <c r="F32" s="18"/>
      <c r="G32" s="18"/>
      <c r="H32" s="24"/>
      <c r="I32" s="23"/>
      <c r="J32" s="27"/>
      <c r="K32" s="18"/>
      <c r="L32" s="18"/>
      <c r="M32" s="18"/>
      <c r="N32" s="18"/>
      <c r="O32" s="24"/>
      <c r="P32" s="23"/>
      <c r="Q32" s="27"/>
      <c r="R32" s="18"/>
      <c r="S32" s="18"/>
      <c r="T32" s="18"/>
      <c r="U32" s="18"/>
      <c r="V32" s="24"/>
      <c r="W32" s="18"/>
      <c r="X32" s="23"/>
      <c r="Y32" s="27"/>
      <c r="Z32" s="18"/>
      <c r="AA32" s="18"/>
      <c r="AB32" s="18"/>
      <c r="AC32" s="18"/>
      <c r="AD32" s="24"/>
      <c r="AE32" s="23"/>
      <c r="AF32" s="18"/>
      <c r="AG32" s="18"/>
      <c r="AH32" s="18"/>
      <c r="AI32" s="18"/>
      <c r="AJ32" s="18"/>
      <c r="AK32" s="18"/>
    </row>
    <row r="33" spans="1:37" ht="15" thickBot="1">
      <c r="A33" s="5"/>
      <c r="B33" s="28"/>
      <c r="C33" s="29"/>
      <c r="D33" s="29"/>
      <c r="E33" s="29"/>
      <c r="F33" s="29"/>
      <c r="G33" s="29"/>
      <c r="H33" s="30"/>
      <c r="I33" s="28"/>
      <c r="J33" s="29"/>
      <c r="K33" s="29"/>
      <c r="L33" s="29"/>
      <c r="M33" s="29"/>
      <c r="N33" s="29"/>
      <c r="O33" s="30"/>
      <c r="P33" s="28"/>
      <c r="Q33" s="29"/>
      <c r="R33" s="29"/>
      <c r="S33" s="29"/>
      <c r="T33" s="29"/>
      <c r="U33" s="29"/>
      <c r="V33" s="30"/>
      <c r="W33" s="18"/>
      <c r="X33" s="28"/>
      <c r="Y33" s="29"/>
      <c r="Z33" s="29"/>
      <c r="AA33" s="29"/>
      <c r="AB33" s="29"/>
      <c r="AC33" s="29"/>
      <c r="AD33" s="30"/>
      <c r="AE33" s="23"/>
      <c r="AF33" s="18"/>
      <c r="AG33" s="18"/>
      <c r="AH33" s="18"/>
      <c r="AI33" s="18"/>
      <c r="AJ33" s="18"/>
      <c r="AK33" s="18"/>
    </row>
    <row r="34" spans="1:37" ht="15" thickTop="1">
      <c r="A34" s="9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</row>
    <row r="35" spans="1:37">
      <c r="A35" s="9"/>
      <c r="D35" s="8"/>
    </row>
    <row r="36" spans="1:37">
      <c r="A36" s="5"/>
      <c r="B36" s="8"/>
      <c r="C36" s="10"/>
      <c r="D36" s="8"/>
    </row>
    <row r="37" spans="1:37">
      <c r="A37" s="9"/>
      <c r="D37" s="8"/>
    </row>
    <row r="38" spans="1:37">
      <c r="A38" s="9"/>
      <c r="D38" s="8"/>
    </row>
    <row r="39" spans="1:37">
      <c r="A39" s="5"/>
      <c r="B39" s="8"/>
      <c r="C39" s="10"/>
      <c r="D39" s="8"/>
    </row>
    <row r="40" spans="1:37">
      <c r="A40" s="9"/>
      <c r="D40" s="8"/>
    </row>
    <row r="41" spans="1:37">
      <c r="A41" s="9"/>
      <c r="D41" s="8"/>
    </row>
    <row r="42" spans="1:37">
      <c r="A42" s="5"/>
      <c r="B42" s="8"/>
      <c r="C42" s="10"/>
      <c r="D42" s="8"/>
    </row>
    <row r="43" spans="1:37">
      <c r="A43" s="9"/>
      <c r="D43" s="8"/>
    </row>
    <row r="44" spans="1:37">
      <c r="A44" s="9"/>
      <c r="D44" s="8"/>
    </row>
    <row r="45" spans="1:37">
      <c r="A45" s="5"/>
      <c r="B45" s="8"/>
      <c r="C45" s="10"/>
      <c r="D45" s="8"/>
    </row>
    <row r="46" spans="1:37">
      <c r="A46" s="9"/>
      <c r="D46" s="8"/>
    </row>
    <row r="47" spans="1:37">
      <c r="A47" s="9"/>
      <c r="D47" s="8"/>
    </row>
    <row r="48" spans="1:37">
      <c r="A48" s="5"/>
      <c r="B48" s="8"/>
      <c r="C48" s="10"/>
      <c r="D48" s="8"/>
    </row>
    <row r="49" spans="1:4">
      <c r="A49" s="9"/>
      <c r="D49" s="8"/>
    </row>
    <row r="50" spans="1:4">
      <c r="A50" s="9"/>
      <c r="D50" s="8"/>
    </row>
    <row r="51" spans="1:4">
      <c r="A51" s="5"/>
      <c r="B51" s="8"/>
      <c r="C51" s="10"/>
      <c r="D51" s="8"/>
    </row>
    <row r="52" spans="1:4">
      <c r="A52" s="9"/>
      <c r="D52" s="8"/>
    </row>
    <row r="53" spans="1:4">
      <c r="A53" s="9"/>
      <c r="D53" s="8"/>
    </row>
    <row r="54" spans="1:4">
      <c r="A54" s="5"/>
      <c r="B54" s="8"/>
      <c r="C54" s="10"/>
      <c r="D54" s="8"/>
    </row>
    <row r="55" spans="1:4">
      <c r="A55" s="9"/>
      <c r="D55" s="8"/>
    </row>
    <row r="56" spans="1:4">
      <c r="A56" s="9"/>
      <c r="D56" s="8"/>
    </row>
    <row r="57" spans="1:4">
      <c r="A57" s="5"/>
      <c r="B57" s="8"/>
      <c r="C57" s="10"/>
      <c r="D57" s="8"/>
    </row>
    <row r="58" spans="1:4">
      <c r="A58" s="9"/>
      <c r="D58" s="8"/>
    </row>
    <row r="59" spans="1:4">
      <c r="A59" s="9"/>
      <c r="D59" s="8"/>
    </row>
    <row r="60" spans="1:4">
      <c r="A60" s="5"/>
      <c r="B60" s="8"/>
      <c r="C60" s="10"/>
      <c r="D60" s="8"/>
    </row>
    <row r="61" spans="1:4">
      <c r="A61" s="9"/>
      <c r="D61" s="8"/>
    </row>
    <row r="62" spans="1:4">
      <c r="A62" s="9"/>
      <c r="D62" s="8"/>
    </row>
    <row r="63" spans="1:4">
      <c r="A63" s="5"/>
      <c r="B63" s="8"/>
      <c r="C63" s="10"/>
      <c r="D63" s="8"/>
    </row>
    <row r="64" spans="1:4">
      <c r="A64" s="9"/>
      <c r="D64" s="8"/>
    </row>
    <row r="65" spans="1:4">
      <c r="A65" s="9"/>
      <c r="D65" s="8"/>
    </row>
    <row r="66" spans="1:4">
      <c r="A66" s="5"/>
      <c r="B66" s="8"/>
      <c r="C66" s="10"/>
      <c r="D66" s="8"/>
    </row>
    <row r="67" spans="1:4">
      <c r="A67" s="9"/>
      <c r="D67" s="8"/>
    </row>
    <row r="68" spans="1:4">
      <c r="A68" s="9"/>
      <c r="D68" s="8"/>
    </row>
    <row r="69" spans="1:4">
      <c r="A69" s="5"/>
      <c r="B69" s="8"/>
      <c r="C69" s="10"/>
      <c r="D69" s="8"/>
    </row>
    <row r="70" spans="1:4">
      <c r="A70" s="9"/>
      <c r="D70" s="8"/>
    </row>
    <row r="71" spans="1:4">
      <c r="A71" s="9"/>
      <c r="D71" s="8"/>
    </row>
    <row r="72" spans="1:4">
      <c r="A72" s="5"/>
      <c r="B72" s="8"/>
      <c r="C72" s="10"/>
      <c r="D72" s="8"/>
    </row>
    <row r="73" spans="1:4">
      <c r="A73" s="9"/>
      <c r="D73" s="8"/>
    </row>
    <row r="74" spans="1:4">
      <c r="A74" s="9"/>
      <c r="D74" s="8"/>
    </row>
    <row r="75" spans="1:4">
      <c r="A75" s="5"/>
      <c r="B75" s="8"/>
      <c r="C75" s="10"/>
      <c r="D75" s="8"/>
    </row>
    <row r="76" spans="1:4">
      <c r="A76" s="9"/>
      <c r="D76" s="8"/>
    </row>
    <row r="77" spans="1:4">
      <c r="A77" s="9"/>
      <c r="D77" s="8"/>
    </row>
    <row r="78" spans="1:4">
      <c r="A78" s="5"/>
      <c r="B78" s="8"/>
      <c r="C78" s="10"/>
      <c r="D78" s="8"/>
    </row>
    <row r="79" spans="1:4">
      <c r="A79" s="9"/>
      <c r="D79" s="8"/>
    </row>
    <row r="80" spans="1:4">
      <c r="A80" s="9"/>
      <c r="D80" s="8"/>
    </row>
    <row r="81" spans="1:4">
      <c r="A81" s="5"/>
      <c r="B81" s="8"/>
      <c r="C81" s="10"/>
      <c r="D81" s="8"/>
    </row>
    <row r="82" spans="1:4">
      <c r="A82" s="9"/>
      <c r="D82" s="8"/>
    </row>
    <row r="83" spans="1:4">
      <c r="A83" s="9"/>
      <c r="D83" s="8"/>
    </row>
    <row r="84" spans="1:4">
      <c r="A84" s="5"/>
      <c r="B84" s="8"/>
      <c r="C84" s="10"/>
      <c r="D84" s="8"/>
    </row>
    <row r="85" spans="1:4">
      <c r="A85" s="9"/>
      <c r="D85" s="8"/>
    </row>
    <row r="86" spans="1:4">
      <c r="A86" s="9"/>
      <c r="D86" s="8"/>
    </row>
    <row r="87" spans="1:4">
      <c r="A87" s="5"/>
      <c r="B87" s="8"/>
      <c r="C87" s="10"/>
      <c r="D87" s="8"/>
    </row>
    <row r="88" spans="1:4">
      <c r="A88" s="9"/>
      <c r="D88" s="8"/>
    </row>
    <row r="89" spans="1:4">
      <c r="A89" s="9"/>
      <c r="D89" s="8"/>
    </row>
    <row r="90" spans="1:4">
      <c r="A90" s="5"/>
      <c r="B90" s="8"/>
      <c r="C90" s="10"/>
      <c r="D90" s="8"/>
    </row>
    <row r="91" spans="1:4">
      <c r="A91" s="9"/>
      <c r="D91" s="8"/>
    </row>
    <row r="92" spans="1:4">
      <c r="A92" s="9"/>
      <c r="D92" s="8"/>
    </row>
    <row r="93" spans="1:4">
      <c r="A93" s="5"/>
      <c r="B93" s="8"/>
      <c r="C93" s="10"/>
      <c r="D93" s="8"/>
    </row>
    <row r="94" spans="1:4">
      <c r="A94" s="9"/>
      <c r="D94" s="8"/>
    </row>
    <row r="95" spans="1:4">
      <c r="A95" s="9"/>
      <c r="D95" s="8"/>
    </row>
    <row r="96" spans="1:4">
      <c r="A96" s="5"/>
      <c r="B96" s="8"/>
      <c r="C96" s="10"/>
      <c r="D96" s="8"/>
    </row>
    <row r="97" spans="1:4">
      <c r="A97" s="9"/>
      <c r="D97" s="8"/>
    </row>
    <row r="98" spans="1:4">
      <c r="A98" s="9"/>
      <c r="D98" s="8"/>
    </row>
    <row r="99" spans="1:4">
      <c r="A99" s="5"/>
      <c r="B99" s="8"/>
      <c r="C99" s="10"/>
      <c r="D99" s="8"/>
    </row>
    <row r="100" spans="1:4">
      <c r="A100" s="9"/>
      <c r="D100" s="8"/>
    </row>
    <row r="101" spans="1:4">
      <c r="A101" s="9"/>
      <c r="D101" s="8"/>
    </row>
    <row r="102" spans="1:4">
      <c r="A102" s="5"/>
      <c r="B102" s="8"/>
      <c r="C102" s="10"/>
      <c r="D102" s="8"/>
    </row>
    <row r="103" spans="1:4">
      <c r="A103" s="9"/>
      <c r="D103" s="8"/>
    </row>
    <row r="104" spans="1:4">
      <c r="A104" s="9"/>
      <c r="D104" s="8"/>
    </row>
    <row r="105" spans="1:4">
      <c r="A105" s="5"/>
      <c r="B105" s="8"/>
      <c r="C105" s="10"/>
      <c r="D105" s="8"/>
    </row>
    <row r="106" spans="1:4">
      <c r="A106" s="9"/>
      <c r="D106" s="8"/>
    </row>
    <row r="107" spans="1:4">
      <c r="A107" s="9"/>
      <c r="D107" s="8"/>
    </row>
    <row r="108" spans="1:4">
      <c r="A108" s="5"/>
      <c r="B108" s="8"/>
      <c r="C108" s="10"/>
      <c r="D108" s="8"/>
    </row>
    <row r="109" spans="1:4">
      <c r="A109" s="9"/>
      <c r="D109" s="8"/>
    </row>
    <row r="110" spans="1:4">
      <c r="A110" s="9"/>
      <c r="D110" s="8"/>
    </row>
    <row r="111" spans="1:4">
      <c r="A111" s="5"/>
      <c r="B111" s="8"/>
      <c r="C111" s="10"/>
      <c r="D111" s="8"/>
    </row>
    <row r="112" spans="1:4">
      <c r="A112" s="9"/>
      <c r="D112" s="8"/>
    </row>
    <row r="113" spans="1:4">
      <c r="A113" s="9"/>
      <c r="D113" s="8"/>
    </row>
    <row r="114" spans="1:4">
      <c r="A114" s="5"/>
      <c r="B114" s="8"/>
      <c r="C114" s="10"/>
      <c r="D114" s="8"/>
    </row>
    <row r="115" spans="1:4">
      <c r="A115" s="9"/>
      <c r="D115" s="8"/>
    </row>
    <row r="116" spans="1:4">
      <c r="A116" s="9"/>
      <c r="D116" s="8"/>
    </row>
    <row r="117" spans="1:4">
      <c r="A117" s="5"/>
      <c r="B117" s="8"/>
      <c r="C117" s="10"/>
      <c r="D117" s="8"/>
    </row>
    <row r="118" spans="1:4">
      <c r="A118" s="9"/>
      <c r="D118" s="8"/>
    </row>
    <row r="119" spans="1:4">
      <c r="A119" s="9"/>
      <c r="D119" s="8"/>
    </row>
    <row r="120" spans="1:4">
      <c r="A120" s="5"/>
      <c r="B120" s="8"/>
      <c r="C120" s="10"/>
      <c r="D120" s="8"/>
    </row>
    <row r="121" spans="1:4">
      <c r="A121" s="9"/>
      <c r="D121" s="8"/>
    </row>
    <row r="122" spans="1:4">
      <c r="A122" s="9"/>
      <c r="D122" s="8"/>
    </row>
    <row r="123" spans="1:4">
      <c r="A123" s="5"/>
      <c r="B123" s="8"/>
      <c r="C123" s="10"/>
      <c r="D123" s="8"/>
    </row>
    <row r="124" spans="1:4">
      <c r="A124" s="9"/>
      <c r="D124" s="8"/>
    </row>
    <row r="125" spans="1:4">
      <c r="A125" s="9"/>
      <c r="D125" s="8"/>
    </row>
    <row r="126" spans="1:4">
      <c r="A126" s="5"/>
      <c r="B126" s="8"/>
      <c r="C126" s="10"/>
      <c r="D126" s="8"/>
    </row>
    <row r="127" spans="1:4">
      <c r="A127" s="9"/>
      <c r="D127" s="8"/>
    </row>
    <row r="128" spans="1:4">
      <c r="A128" s="9"/>
      <c r="D128" s="8"/>
    </row>
    <row r="129" spans="1:4">
      <c r="A129" s="5"/>
      <c r="B129" s="8"/>
      <c r="C129" s="10"/>
      <c r="D129" s="8"/>
    </row>
    <row r="130" spans="1:4">
      <c r="A130" s="9"/>
      <c r="D130" s="8"/>
    </row>
    <row r="131" spans="1:4">
      <c r="A131" s="9"/>
      <c r="D131" s="8"/>
    </row>
    <row r="132" spans="1:4">
      <c r="A132" s="5"/>
      <c r="B132" s="8"/>
      <c r="C132" s="10"/>
      <c r="D132" s="8"/>
    </row>
    <row r="133" spans="1:4">
      <c r="A133" s="9"/>
      <c r="D133" s="8"/>
    </row>
    <row r="134" spans="1:4">
      <c r="A134" s="9"/>
      <c r="D134" s="8"/>
    </row>
    <row r="135" spans="1:4">
      <c r="A135" s="5"/>
      <c r="B135" s="8"/>
      <c r="C135" s="10"/>
      <c r="D135" s="8"/>
    </row>
    <row r="136" spans="1:4">
      <c r="A136" s="9"/>
      <c r="D136" s="8"/>
    </row>
    <row r="137" spans="1:4">
      <c r="A137" s="9"/>
      <c r="D137" s="8"/>
    </row>
    <row r="138" spans="1:4">
      <c r="A138" s="5"/>
      <c r="B138" s="8"/>
      <c r="C138" s="10"/>
      <c r="D138" s="8"/>
    </row>
    <row r="139" spans="1:4">
      <c r="A139" s="9"/>
      <c r="D139" s="8"/>
    </row>
    <row r="140" spans="1:4">
      <c r="A140" s="9"/>
      <c r="D140" s="8"/>
    </row>
    <row r="141" spans="1:4">
      <c r="A141" s="5"/>
      <c r="B141" s="8"/>
      <c r="C141" s="10"/>
      <c r="D141" s="8"/>
    </row>
    <row r="142" spans="1:4">
      <c r="A142" s="9"/>
      <c r="D142" s="8"/>
    </row>
    <row r="143" spans="1:4">
      <c r="A143" s="9"/>
      <c r="D143" s="8"/>
    </row>
    <row r="144" spans="1:4">
      <c r="A144" s="5"/>
      <c r="B144" s="8"/>
      <c r="C144" s="10"/>
      <c r="D144" s="8"/>
    </row>
    <row r="145" spans="1:4">
      <c r="A145" s="9"/>
      <c r="D145" s="8"/>
    </row>
    <row r="146" spans="1:4">
      <c r="A146" s="9"/>
      <c r="D146" s="8"/>
    </row>
    <row r="147" spans="1:4">
      <c r="A147" s="5"/>
      <c r="B147" s="8"/>
      <c r="C147" s="10"/>
      <c r="D147" s="8"/>
    </row>
    <row r="148" spans="1:4">
      <c r="A148" s="9"/>
      <c r="D148" s="8"/>
    </row>
    <row r="149" spans="1:4">
      <c r="A149" s="9"/>
      <c r="D149" s="8"/>
    </row>
    <row r="150" spans="1:4">
      <c r="A150" s="5"/>
      <c r="B150" s="8"/>
      <c r="C150" s="10"/>
      <c r="D150" s="8"/>
    </row>
    <row r="151" spans="1:4">
      <c r="A151" s="9"/>
      <c r="D151" s="8"/>
    </row>
    <row r="152" spans="1:4">
      <c r="A152" s="9"/>
      <c r="D152" s="8"/>
    </row>
    <row r="153" spans="1:4">
      <c r="A153" s="5"/>
      <c r="B153" s="8"/>
      <c r="C153" s="10"/>
      <c r="D153" s="8"/>
    </row>
    <row r="154" spans="1:4">
      <c r="A154" s="9"/>
      <c r="D154" s="8"/>
    </row>
    <row r="155" spans="1:4">
      <c r="A155" s="9"/>
      <c r="D155" s="8"/>
    </row>
    <row r="156" spans="1:4">
      <c r="A156" s="5"/>
      <c r="B156" s="8"/>
      <c r="C156" s="10"/>
      <c r="D156" s="8"/>
    </row>
    <row r="157" spans="1:4">
      <c r="A157" s="9"/>
      <c r="D157" s="8"/>
    </row>
    <row r="158" spans="1:4">
      <c r="A158" s="9"/>
      <c r="D158" s="8"/>
    </row>
    <row r="159" spans="1:4">
      <c r="A159" s="5"/>
      <c r="B159" s="8"/>
      <c r="C159" s="10"/>
      <c r="D159" s="8"/>
    </row>
    <row r="160" spans="1:4">
      <c r="A160" s="9"/>
      <c r="D160" s="8"/>
    </row>
    <row r="161" spans="1:4">
      <c r="A161" s="9"/>
      <c r="D161" s="8"/>
    </row>
    <row r="162" spans="1:4">
      <c r="A162" s="5"/>
      <c r="B162" s="8"/>
      <c r="C162" s="10"/>
      <c r="D162" s="8"/>
    </row>
    <row r="163" spans="1:4">
      <c r="A163" s="9"/>
      <c r="D163" s="8"/>
    </row>
    <row r="164" spans="1:4">
      <c r="A164" s="9"/>
      <c r="D164" s="8"/>
    </row>
    <row r="165" spans="1:4">
      <c r="A165" s="5"/>
      <c r="B165" s="8"/>
      <c r="C165" s="10"/>
      <c r="D165" s="8"/>
    </row>
    <row r="166" spans="1:4">
      <c r="A166" s="9"/>
      <c r="D166" s="8"/>
    </row>
    <row r="167" spans="1:4">
      <c r="A167" s="9"/>
      <c r="D167" s="8"/>
    </row>
    <row r="168" spans="1:4">
      <c r="A168" s="5"/>
      <c r="B168" s="8"/>
      <c r="C168" s="10"/>
      <c r="D168" s="8"/>
    </row>
    <row r="169" spans="1:4">
      <c r="A169" s="9"/>
      <c r="D169" s="8"/>
    </row>
    <row r="170" spans="1:4">
      <c r="A170" s="9"/>
      <c r="D170" s="8"/>
    </row>
    <row r="171" spans="1:4">
      <c r="A171" s="5"/>
      <c r="B171" s="8"/>
      <c r="C171" s="10"/>
      <c r="D171" s="8"/>
    </row>
    <row r="172" spans="1:4">
      <c r="A172" s="9"/>
      <c r="D172" s="8"/>
    </row>
    <row r="173" spans="1:4">
      <c r="A173" s="9"/>
      <c r="D173" s="8"/>
    </row>
    <row r="174" spans="1:4">
      <c r="A174" s="5"/>
      <c r="B174" s="8"/>
      <c r="C174" s="10"/>
      <c r="D174" s="8"/>
    </row>
    <row r="175" spans="1:4">
      <c r="A175" s="9"/>
      <c r="D175" s="8"/>
    </row>
    <row r="176" spans="1:4">
      <c r="A176" s="9"/>
      <c r="D176" s="8"/>
    </row>
    <row r="177" spans="1:4">
      <c r="A177" s="5"/>
      <c r="B177" s="8"/>
      <c r="C177" s="10"/>
      <c r="D177" s="8"/>
    </row>
    <row r="178" spans="1:4">
      <c r="A178" s="9"/>
      <c r="D178" s="8"/>
    </row>
    <row r="179" spans="1:4">
      <c r="A179" s="9"/>
      <c r="D179" s="8"/>
    </row>
    <row r="180" spans="1:4">
      <c r="A180" s="5"/>
      <c r="B180" s="8"/>
      <c r="C180" s="10"/>
      <c r="D180" s="8"/>
    </row>
    <row r="181" spans="1:4">
      <c r="A181" s="9"/>
      <c r="D181" s="8"/>
    </row>
    <row r="182" spans="1:4">
      <c r="A182" s="9"/>
      <c r="D182" s="8"/>
    </row>
    <row r="183" spans="1:4">
      <c r="A183" s="5"/>
      <c r="B183" s="8"/>
      <c r="C183" s="10"/>
      <c r="D183" s="8"/>
    </row>
    <row r="184" spans="1:4">
      <c r="A184" s="9"/>
      <c r="D184" s="8"/>
    </row>
    <row r="185" spans="1:4">
      <c r="A185" s="9"/>
      <c r="D185" s="8"/>
    </row>
    <row r="186" spans="1:4">
      <c r="A186" s="5"/>
      <c r="B186" s="8"/>
      <c r="C186" s="10"/>
      <c r="D186" s="8"/>
    </row>
    <row r="187" spans="1:4">
      <c r="A187" s="9"/>
      <c r="D187" s="8"/>
    </row>
    <row r="188" spans="1:4">
      <c r="A188" s="9"/>
      <c r="D188" s="8"/>
    </row>
    <row r="189" spans="1:4">
      <c r="A189" s="5"/>
      <c r="B189" s="8"/>
      <c r="C189" s="10"/>
      <c r="D189" s="8"/>
    </row>
    <row r="190" spans="1:4">
      <c r="A190" s="9"/>
      <c r="D190" s="8"/>
    </row>
    <row r="191" spans="1:4">
      <c r="A191" s="9"/>
      <c r="D191" s="8"/>
    </row>
    <row r="192" spans="1:4">
      <c r="A192" s="5"/>
      <c r="B192" s="8"/>
      <c r="C192" s="10"/>
      <c r="D192" s="8"/>
    </row>
    <row r="193" spans="1:4">
      <c r="A193" s="9"/>
      <c r="D193" s="8"/>
    </row>
    <row r="194" spans="1:4">
      <c r="A194" s="9"/>
      <c r="D194" s="8"/>
    </row>
    <row r="195" spans="1:4">
      <c r="A195" s="5"/>
      <c r="B195" s="8"/>
      <c r="C195" s="10"/>
      <c r="D195" s="8"/>
    </row>
    <row r="196" spans="1:4">
      <c r="A196" s="9"/>
      <c r="D196" s="8"/>
    </row>
    <row r="197" spans="1:4">
      <c r="A197" s="9"/>
      <c r="D197" s="8"/>
    </row>
    <row r="198" spans="1:4">
      <c r="A198" s="5"/>
      <c r="B198" s="8"/>
      <c r="C198" s="10"/>
      <c r="D198" s="8"/>
    </row>
    <row r="199" spans="1:4">
      <c r="A199" s="9"/>
      <c r="D199" s="8"/>
    </row>
    <row r="200" spans="1:4">
      <c r="A200" s="9"/>
      <c r="D200" s="8"/>
    </row>
    <row r="201" spans="1:4">
      <c r="A201" s="5"/>
      <c r="B201" s="8"/>
      <c r="C201" s="10"/>
      <c r="D201" s="8"/>
    </row>
    <row r="202" spans="1:4">
      <c r="A202" s="9"/>
      <c r="D202" s="8"/>
    </row>
    <row r="203" spans="1:4">
      <c r="A203" s="9"/>
      <c r="D203" s="8"/>
    </row>
    <row r="204" spans="1:4">
      <c r="A204" s="5"/>
      <c r="B204" s="8"/>
      <c r="C204" s="10"/>
      <c r="D204" s="8"/>
    </row>
    <row r="205" spans="1:4">
      <c r="A205" s="9"/>
      <c r="D205" s="8"/>
    </row>
    <row r="206" spans="1:4">
      <c r="A206" s="9"/>
      <c r="D206" s="8"/>
    </row>
    <row r="207" spans="1:4">
      <c r="A207" s="5"/>
      <c r="B207" s="8"/>
      <c r="C207" s="10"/>
      <c r="D207" s="8"/>
    </row>
    <row r="208" spans="1:4">
      <c r="A208" s="9"/>
      <c r="D208" s="8"/>
    </row>
    <row r="209" spans="1:4">
      <c r="A209" s="9"/>
      <c r="D209" s="8"/>
    </row>
    <row r="210" spans="1:4">
      <c r="A210" s="5"/>
      <c r="B210" s="8"/>
      <c r="C210" s="10"/>
      <c r="D210" s="8"/>
    </row>
    <row r="211" spans="1:4">
      <c r="A211" s="9"/>
      <c r="D211" s="8"/>
    </row>
    <row r="212" spans="1:4">
      <c r="A212" s="9"/>
      <c r="D212" s="8"/>
    </row>
    <row r="213" spans="1:4">
      <c r="A213" s="5"/>
      <c r="B213" s="8"/>
      <c r="C213" s="10"/>
      <c r="D213" s="8"/>
    </row>
    <row r="214" spans="1:4">
      <c r="A214" s="9"/>
      <c r="D214" s="8"/>
    </row>
    <row r="215" spans="1:4">
      <c r="A215" s="9"/>
      <c r="D215" s="8"/>
    </row>
    <row r="216" spans="1:4">
      <c r="A216" s="5"/>
      <c r="B216" s="8"/>
      <c r="C216" s="10"/>
      <c r="D216" s="8"/>
    </row>
    <row r="217" spans="1:4">
      <c r="A217" s="9"/>
      <c r="D217" s="8"/>
    </row>
    <row r="218" spans="1:4">
      <c r="A218" s="9"/>
      <c r="D218" s="8"/>
    </row>
    <row r="219" spans="1:4">
      <c r="A219" s="5"/>
      <c r="B219" s="8"/>
      <c r="C219" s="10"/>
      <c r="D219" s="8"/>
    </row>
    <row r="220" spans="1:4">
      <c r="A220" s="9"/>
      <c r="D220" s="8"/>
    </row>
    <row r="221" spans="1:4">
      <c r="A221" s="9"/>
      <c r="D221" s="8"/>
    </row>
    <row r="222" spans="1:4">
      <c r="A222" s="5"/>
      <c r="B222" s="8"/>
      <c r="C222" s="10"/>
      <c r="D222" s="8"/>
    </row>
    <row r="223" spans="1:4">
      <c r="A223" s="9"/>
      <c r="D223" s="8"/>
    </row>
    <row r="224" spans="1:4">
      <c r="A224" s="9"/>
      <c r="D224" s="8"/>
    </row>
    <row r="225" spans="1:4">
      <c r="A225" s="5"/>
      <c r="B225" s="8"/>
      <c r="C225" s="10"/>
      <c r="D225" s="8"/>
    </row>
    <row r="226" spans="1:4">
      <c r="A226" s="9"/>
      <c r="D226" s="8"/>
    </row>
    <row r="227" spans="1:4">
      <c r="A227" s="9"/>
      <c r="D227" s="8"/>
    </row>
    <row r="228" spans="1:4">
      <c r="A228" s="5"/>
      <c r="B228" s="8"/>
      <c r="C228" s="10"/>
      <c r="D228" s="8"/>
    </row>
    <row r="229" spans="1:4">
      <c r="A229" s="9"/>
      <c r="D229" s="8"/>
    </row>
    <row r="230" spans="1:4">
      <c r="A230" s="9"/>
      <c r="D230" s="8"/>
    </row>
    <row r="231" spans="1:4">
      <c r="A231" s="5"/>
      <c r="B231" s="8"/>
      <c r="C231" s="10"/>
      <c r="D231" s="8"/>
    </row>
    <row r="232" spans="1:4">
      <c r="A232" s="9"/>
      <c r="D232" s="8"/>
    </row>
    <row r="233" spans="1:4">
      <c r="A233" s="9"/>
      <c r="D233" s="8"/>
    </row>
    <row r="234" spans="1:4">
      <c r="A234" s="5"/>
      <c r="B234" s="8"/>
      <c r="C234" s="10"/>
      <c r="D234" s="8"/>
    </row>
    <row r="235" spans="1:4">
      <c r="A235" s="9"/>
      <c r="D235" s="8"/>
    </row>
    <row r="236" spans="1:4">
      <c r="A236" s="9"/>
      <c r="D236" s="8"/>
    </row>
    <row r="237" spans="1:4">
      <c r="A237" s="5"/>
      <c r="B237" s="8"/>
      <c r="C237" s="10"/>
      <c r="D237" s="8"/>
    </row>
    <row r="238" spans="1:4">
      <c r="A238" s="9"/>
      <c r="D238" s="8"/>
    </row>
    <row r="239" spans="1:4">
      <c r="A239" s="9"/>
      <c r="D239" s="8"/>
    </row>
    <row r="240" spans="1:4">
      <c r="A240" s="5"/>
      <c r="B240" s="8"/>
      <c r="C240" s="10"/>
      <c r="D240" s="8"/>
    </row>
    <row r="241" spans="1:4">
      <c r="A241" s="9"/>
      <c r="D241" s="8"/>
    </row>
    <row r="242" spans="1:4">
      <c r="A242" s="9"/>
      <c r="D242" s="8"/>
    </row>
    <row r="243" spans="1:4">
      <c r="A243" s="5"/>
      <c r="B243" s="8"/>
      <c r="C243" s="10"/>
      <c r="D243" s="8"/>
    </row>
    <row r="244" spans="1:4">
      <c r="A244" s="9"/>
      <c r="D244" s="8"/>
    </row>
    <row r="245" spans="1:4">
      <c r="A245" s="9"/>
      <c r="D245" s="8"/>
    </row>
    <row r="246" spans="1:4">
      <c r="A246" s="5"/>
      <c r="B246" s="8"/>
      <c r="C246" s="10"/>
      <c r="D246" s="8"/>
    </row>
    <row r="247" spans="1:4">
      <c r="A247" s="9"/>
      <c r="D247" s="8"/>
    </row>
    <row r="248" spans="1:4">
      <c r="A248" s="9"/>
      <c r="D248" s="8"/>
    </row>
    <row r="249" spans="1:4">
      <c r="A249" s="5"/>
      <c r="B249" s="8"/>
      <c r="C249" s="10"/>
      <c r="D249" s="8"/>
    </row>
    <row r="250" spans="1:4">
      <c r="A250" s="9"/>
      <c r="D250" s="8"/>
    </row>
    <row r="251" spans="1:4">
      <c r="A251" s="9"/>
      <c r="D251" s="8"/>
    </row>
    <row r="252" spans="1:4">
      <c r="A252" s="5"/>
      <c r="B252" s="8"/>
      <c r="C252" s="10"/>
      <c r="D252" s="8"/>
    </row>
    <row r="253" spans="1:4">
      <c r="A253" s="9"/>
      <c r="D253" s="8"/>
    </row>
    <row r="254" spans="1:4">
      <c r="A254" s="9"/>
      <c r="D254" s="8"/>
    </row>
    <row r="255" spans="1:4">
      <c r="A255" s="5"/>
      <c r="B255" s="8"/>
      <c r="C255" s="10"/>
      <c r="D255" s="8"/>
    </row>
    <row r="256" spans="1:4">
      <c r="A256" s="9"/>
      <c r="D256" s="8"/>
    </row>
    <row r="257" spans="1:4">
      <c r="A257" s="9"/>
      <c r="D257" s="8"/>
    </row>
    <row r="258" spans="1:4">
      <c r="A258" s="5"/>
      <c r="B258" s="8"/>
      <c r="C258" s="10"/>
      <c r="D258" s="8"/>
    </row>
    <row r="259" spans="1:4">
      <c r="A259" s="9"/>
      <c r="D259" s="8"/>
    </row>
    <row r="260" spans="1:4">
      <c r="A260" s="9"/>
      <c r="D260" s="8"/>
    </row>
    <row r="261" spans="1:4">
      <c r="A261" s="5"/>
      <c r="B261" s="8"/>
      <c r="C261" s="10"/>
      <c r="D261" s="8"/>
    </row>
    <row r="262" spans="1:4">
      <c r="A262" s="9"/>
      <c r="D262" s="8"/>
    </row>
    <row r="263" spans="1:4">
      <c r="A263" s="9"/>
      <c r="D263" s="8"/>
    </row>
    <row r="264" spans="1:4">
      <c r="A264" s="5"/>
      <c r="B264" s="8"/>
      <c r="C264" s="10"/>
      <c r="D264" s="8"/>
    </row>
    <row r="265" spans="1:4">
      <c r="A265" s="9"/>
      <c r="D265" s="8"/>
    </row>
    <row r="266" spans="1:4">
      <c r="A266" s="9"/>
      <c r="D266" s="8"/>
    </row>
    <row r="267" spans="1:4">
      <c r="A267" s="5"/>
      <c r="B267" s="8"/>
      <c r="C267" s="10"/>
      <c r="D267" s="8"/>
    </row>
    <row r="268" spans="1:4">
      <c r="A268" s="9"/>
      <c r="D268" s="8"/>
    </row>
    <row r="269" spans="1:4">
      <c r="A269" s="9"/>
      <c r="D269" s="8"/>
    </row>
    <row r="270" spans="1:4">
      <c r="A270" s="5"/>
      <c r="B270" s="8"/>
      <c r="C270" s="10"/>
      <c r="D270" s="8"/>
    </row>
    <row r="271" spans="1:4">
      <c r="A271" s="9"/>
      <c r="D271" s="8"/>
    </row>
    <row r="272" spans="1:4">
      <c r="A272" s="9"/>
      <c r="D272" s="8"/>
    </row>
    <row r="273" spans="1:4">
      <c r="A273" s="5"/>
      <c r="B273" s="8"/>
      <c r="C273" s="10"/>
      <c r="D273" s="8"/>
    </row>
    <row r="274" spans="1:4">
      <c r="A274" s="9"/>
      <c r="D274" s="8"/>
    </row>
    <row r="275" spans="1:4">
      <c r="A275" s="9"/>
      <c r="D275" s="8"/>
    </row>
    <row r="276" spans="1:4">
      <c r="A276" s="5"/>
      <c r="B276" s="8"/>
      <c r="C276" s="10"/>
      <c r="D276" s="8"/>
    </row>
    <row r="277" spans="1:4">
      <c r="A277" s="9"/>
      <c r="D277" s="8"/>
    </row>
    <row r="278" spans="1:4">
      <c r="A278" s="9"/>
      <c r="D278" s="8"/>
    </row>
    <row r="279" spans="1:4">
      <c r="A279" s="5"/>
      <c r="B279" s="8"/>
      <c r="C279" s="10"/>
      <c r="D279" s="8"/>
    </row>
    <row r="280" spans="1:4">
      <c r="A280" s="9"/>
      <c r="D280" s="8"/>
    </row>
    <row r="281" spans="1:4">
      <c r="A281" s="9"/>
      <c r="D281" s="8"/>
    </row>
    <row r="282" spans="1:4">
      <c r="A282" s="5"/>
      <c r="B282" s="8"/>
      <c r="C282" s="10"/>
      <c r="D282" s="8"/>
    </row>
    <row r="283" spans="1:4">
      <c r="A283" s="9"/>
      <c r="D283" s="8"/>
    </row>
    <row r="284" spans="1:4">
      <c r="A284" s="9"/>
      <c r="D284" s="8"/>
    </row>
    <row r="285" spans="1:4">
      <c r="A285" s="5"/>
      <c r="B285" s="8"/>
      <c r="C285" s="10"/>
      <c r="D285" s="8"/>
    </row>
    <row r="286" spans="1:4">
      <c r="A286" s="9"/>
      <c r="D286" s="8"/>
    </row>
    <row r="287" spans="1:4">
      <c r="A287" s="9"/>
      <c r="D287" s="8"/>
    </row>
    <row r="288" spans="1:4">
      <c r="A288" s="5"/>
      <c r="B288" s="8"/>
      <c r="C288" s="10"/>
      <c r="D288" s="8"/>
    </row>
    <row r="289" spans="1:4">
      <c r="A289" s="9"/>
      <c r="D289" s="8"/>
    </row>
    <row r="290" spans="1:4">
      <c r="A290" s="9"/>
      <c r="D290" s="8"/>
    </row>
    <row r="291" spans="1:4">
      <c r="A291" s="5"/>
      <c r="B291" s="8"/>
      <c r="C291" s="10"/>
      <c r="D291" s="8"/>
    </row>
    <row r="292" spans="1:4">
      <c r="A292" s="9"/>
      <c r="D292" s="8"/>
    </row>
    <row r="293" spans="1:4">
      <c r="A293" s="9"/>
      <c r="D293" s="8"/>
    </row>
    <row r="294" spans="1:4">
      <c r="A294" s="5"/>
      <c r="B294" s="8"/>
      <c r="C294" s="10"/>
      <c r="D294" s="8"/>
    </row>
    <row r="295" spans="1:4">
      <c r="A295" s="9"/>
      <c r="D295" s="8"/>
    </row>
    <row r="296" spans="1:4">
      <c r="A296" s="9"/>
      <c r="D296" s="8"/>
    </row>
    <row r="297" spans="1:4">
      <c r="A297" s="5"/>
      <c r="B297" s="8"/>
      <c r="C297" s="10"/>
      <c r="D297" s="8"/>
    </row>
    <row r="298" spans="1:4">
      <c r="A298" s="9"/>
      <c r="D298" s="8"/>
    </row>
    <row r="299" spans="1:4">
      <c r="A299" s="9"/>
      <c r="D299" s="8"/>
    </row>
    <row r="300" spans="1:4">
      <c r="A300" s="5"/>
      <c r="B300" s="8"/>
      <c r="C300" s="10"/>
      <c r="D300" s="8"/>
    </row>
    <row r="301" spans="1:4">
      <c r="A301" s="9"/>
      <c r="D301" s="8"/>
    </row>
    <row r="302" spans="1:4">
      <c r="A302" s="9"/>
      <c r="D302" s="8"/>
    </row>
    <row r="303" spans="1:4">
      <c r="A303" s="5"/>
      <c r="B303" s="8"/>
      <c r="C303" s="10"/>
      <c r="D303" s="8"/>
    </row>
    <row r="304" spans="1:4">
      <c r="A304" s="9"/>
      <c r="D304" s="8"/>
    </row>
    <row r="305" spans="1:4">
      <c r="A305" s="9"/>
      <c r="D305" s="8"/>
    </row>
    <row r="306" spans="1:4">
      <c r="A306" s="5"/>
      <c r="B306" s="8"/>
      <c r="C306" s="10"/>
      <c r="D306" s="8"/>
    </row>
    <row r="307" spans="1:4">
      <c r="A307" s="9"/>
      <c r="D307" s="8"/>
    </row>
    <row r="308" spans="1:4">
      <c r="A308" s="9"/>
      <c r="D308" s="8"/>
    </row>
    <row r="309" spans="1:4">
      <c r="A309" s="5"/>
      <c r="B309" s="8"/>
      <c r="C309" s="10"/>
      <c r="D309" s="8"/>
    </row>
    <row r="310" spans="1:4">
      <c r="A310" s="9"/>
      <c r="D310" s="8"/>
    </row>
    <row r="311" spans="1:4">
      <c r="A311" s="9"/>
      <c r="D311" s="8"/>
    </row>
    <row r="312" spans="1:4">
      <c r="A312" s="5"/>
      <c r="B312" s="8"/>
      <c r="C312" s="10"/>
      <c r="D312" s="8"/>
    </row>
    <row r="313" spans="1:4">
      <c r="A313" s="9"/>
      <c r="D313" s="8"/>
    </row>
    <row r="314" spans="1:4">
      <c r="A314" s="9"/>
      <c r="D314" s="8"/>
    </row>
    <row r="315" spans="1:4">
      <c r="A315" s="5"/>
      <c r="B315" s="8"/>
      <c r="C315" s="10"/>
      <c r="D315" s="8"/>
    </row>
    <row r="316" spans="1:4">
      <c r="A316" s="9"/>
      <c r="D316" s="8"/>
    </row>
    <row r="317" spans="1:4">
      <c r="A317" s="9"/>
      <c r="D317" s="8"/>
    </row>
    <row r="318" spans="1:4">
      <c r="A318" s="5"/>
      <c r="B318" s="8"/>
      <c r="C318" s="10"/>
      <c r="D318" s="8"/>
    </row>
    <row r="319" spans="1:4">
      <c r="A319" s="9"/>
      <c r="D319" s="8"/>
    </row>
    <row r="320" spans="1:4">
      <c r="A320" s="9"/>
      <c r="D320" s="8"/>
    </row>
    <row r="321" spans="1:4">
      <c r="A321" s="5"/>
      <c r="B321" s="8"/>
      <c r="C321" s="10"/>
      <c r="D321" s="8"/>
    </row>
    <row r="322" spans="1:4">
      <c r="A322" s="9"/>
      <c r="D322" s="8"/>
    </row>
    <row r="323" spans="1:4">
      <c r="A323" s="9"/>
      <c r="D323" s="8"/>
    </row>
    <row r="324" spans="1:4">
      <c r="A324" s="5"/>
      <c r="B324" s="8"/>
      <c r="C324" s="10"/>
      <c r="D324" s="8"/>
    </row>
    <row r="325" spans="1:4">
      <c r="A325" s="9"/>
      <c r="D325" s="8"/>
    </row>
    <row r="326" spans="1:4">
      <c r="A326" s="9"/>
      <c r="D326" s="8"/>
    </row>
    <row r="327" spans="1:4">
      <c r="A327" s="5"/>
      <c r="B327" s="8"/>
      <c r="C327" s="10"/>
      <c r="D327" s="8"/>
    </row>
    <row r="328" spans="1:4">
      <c r="A328" s="9"/>
      <c r="D328" s="8"/>
    </row>
    <row r="329" spans="1:4">
      <c r="A329" s="9"/>
      <c r="D329" s="8"/>
    </row>
    <row r="330" spans="1:4">
      <c r="A330" s="5"/>
      <c r="B330" s="8"/>
      <c r="C330" s="10"/>
      <c r="D330" s="8"/>
    </row>
    <row r="331" spans="1:4">
      <c r="A331" s="9"/>
      <c r="D331" s="8"/>
    </row>
    <row r="332" spans="1:4">
      <c r="A332" s="9"/>
      <c r="D332" s="8"/>
    </row>
    <row r="333" spans="1:4">
      <c r="A333" s="5"/>
      <c r="B333" s="8"/>
      <c r="C333" s="10"/>
      <c r="D333" s="8"/>
    </row>
    <row r="334" spans="1:4">
      <c r="A334" s="9"/>
      <c r="D334" s="8"/>
    </row>
    <row r="335" spans="1:4">
      <c r="A335" s="9"/>
      <c r="D335" s="8"/>
    </row>
    <row r="336" spans="1:4">
      <c r="A336" s="5"/>
      <c r="B336" s="8"/>
      <c r="C336" s="10"/>
      <c r="D336" s="8"/>
    </row>
    <row r="337" spans="1:4">
      <c r="A337" s="9"/>
      <c r="D337" s="8"/>
    </row>
    <row r="338" spans="1:4">
      <c r="A338" s="9"/>
      <c r="D338" s="8"/>
    </row>
    <row r="339" spans="1:4">
      <c r="A339" s="5"/>
      <c r="B339" s="8"/>
      <c r="C339" s="10"/>
      <c r="D339" s="8"/>
    </row>
    <row r="340" spans="1:4">
      <c r="A340" s="9"/>
      <c r="D340" s="8"/>
    </row>
    <row r="341" spans="1:4">
      <c r="A341" s="9"/>
      <c r="D341" s="8"/>
    </row>
    <row r="342" spans="1:4">
      <c r="A342" s="5"/>
      <c r="B342" s="8"/>
      <c r="C342" s="10"/>
      <c r="D342" s="8"/>
    </row>
    <row r="343" spans="1:4">
      <c r="A343" s="9"/>
      <c r="D343" s="8"/>
    </row>
    <row r="344" spans="1:4">
      <c r="A344" s="9"/>
      <c r="D344" s="8"/>
    </row>
    <row r="345" spans="1:4">
      <c r="A345" s="5"/>
      <c r="B345" s="8"/>
      <c r="C345" s="10"/>
      <c r="D345" s="8"/>
    </row>
    <row r="346" spans="1:4">
      <c r="A346" s="9"/>
      <c r="D346" s="8"/>
    </row>
    <row r="347" spans="1:4">
      <c r="A347" s="9"/>
      <c r="D347" s="8"/>
    </row>
    <row r="348" spans="1:4">
      <c r="A348" s="5"/>
      <c r="B348" s="8"/>
      <c r="C348" s="10"/>
      <c r="D348" s="8"/>
    </row>
    <row r="349" spans="1:4">
      <c r="A349" s="9"/>
      <c r="D349" s="8"/>
    </row>
    <row r="350" spans="1:4">
      <c r="A350" s="9"/>
      <c r="D350" s="8"/>
    </row>
    <row r="351" spans="1:4">
      <c r="A351" s="5"/>
      <c r="B351" s="8"/>
      <c r="C351" s="10"/>
      <c r="D351" s="8"/>
    </row>
    <row r="352" spans="1:4">
      <c r="A352" s="9"/>
      <c r="D352" s="8"/>
    </row>
    <row r="353" spans="1:4">
      <c r="A353" s="9"/>
      <c r="D353" s="8"/>
    </row>
    <row r="354" spans="1:4">
      <c r="A354" s="5"/>
      <c r="B354" s="8"/>
      <c r="C354" s="10"/>
      <c r="D354" s="8"/>
    </row>
    <row r="355" spans="1:4">
      <c r="A355" s="9"/>
      <c r="D355" s="8"/>
    </row>
    <row r="356" spans="1:4">
      <c r="A356" s="9"/>
      <c r="D356" s="8"/>
    </row>
    <row r="357" spans="1:4">
      <c r="A357" s="5"/>
      <c r="B357" s="8"/>
      <c r="C357" s="10"/>
      <c r="D357" s="8"/>
    </row>
    <row r="358" spans="1:4">
      <c r="A358" s="9"/>
      <c r="D358" s="8"/>
    </row>
    <row r="359" spans="1:4">
      <c r="A359" s="9"/>
      <c r="D359" s="8"/>
    </row>
    <row r="360" spans="1:4">
      <c r="A360" s="5"/>
      <c r="B360" s="8"/>
      <c r="C360" s="10"/>
      <c r="D360" s="8"/>
    </row>
    <row r="361" spans="1:4">
      <c r="A361" s="9"/>
      <c r="D361" s="8"/>
    </row>
    <row r="362" spans="1:4">
      <c r="A362" s="9"/>
      <c r="D362" s="8"/>
    </row>
    <row r="363" spans="1:4">
      <c r="A363" s="5"/>
      <c r="B363" s="8"/>
      <c r="C363" s="10"/>
      <c r="D363" s="8"/>
    </row>
    <row r="364" spans="1:4">
      <c r="A364" s="9"/>
      <c r="D364" s="8"/>
    </row>
    <row r="365" spans="1:4">
      <c r="A365" s="9"/>
      <c r="D365" s="8"/>
    </row>
    <row r="366" spans="1:4">
      <c r="A366" s="5"/>
      <c r="B366" s="8"/>
      <c r="C366" s="10"/>
      <c r="D366" s="8"/>
    </row>
    <row r="367" spans="1:4">
      <c r="A367" s="9"/>
      <c r="D367" s="8"/>
    </row>
    <row r="368" spans="1:4">
      <c r="A368" s="9"/>
      <c r="D368" s="8"/>
    </row>
    <row r="369" spans="1:4">
      <c r="A369" s="5"/>
      <c r="B369" s="8"/>
      <c r="C369" s="10"/>
      <c r="D369" s="8"/>
    </row>
    <row r="370" spans="1:4">
      <c r="A370" s="9"/>
      <c r="D370" s="8"/>
    </row>
    <row r="371" spans="1:4">
      <c r="A371" s="9"/>
      <c r="D371" s="8"/>
    </row>
    <row r="372" spans="1:4">
      <c r="A372" s="5"/>
      <c r="B372" s="8"/>
      <c r="C372" s="10"/>
      <c r="D372" s="8"/>
    </row>
    <row r="373" spans="1:4">
      <c r="A373" s="9"/>
      <c r="D373" s="8"/>
    </row>
    <row r="374" spans="1:4">
      <c r="A374" s="9"/>
      <c r="D374" s="8"/>
    </row>
    <row r="375" spans="1:4">
      <c r="A375" s="5"/>
      <c r="B375" s="8"/>
      <c r="C375" s="10"/>
      <c r="D375" s="8"/>
    </row>
    <row r="376" spans="1:4">
      <c r="A376" s="9"/>
      <c r="D376" s="8"/>
    </row>
    <row r="377" spans="1:4">
      <c r="A377" s="9"/>
      <c r="D377" s="8"/>
    </row>
    <row r="378" spans="1:4">
      <c r="A378" s="5"/>
      <c r="B378" s="8"/>
      <c r="C378" s="10"/>
      <c r="D378" s="8"/>
    </row>
    <row r="379" spans="1:4">
      <c r="A379" s="9"/>
      <c r="D379" s="8"/>
    </row>
    <row r="380" spans="1:4">
      <c r="A380" s="9"/>
      <c r="D380" s="8"/>
    </row>
    <row r="381" spans="1:4">
      <c r="A381" s="5"/>
      <c r="B381" s="8"/>
      <c r="C381" s="10"/>
      <c r="D381" s="8"/>
    </row>
    <row r="382" spans="1:4">
      <c r="A382" s="9"/>
      <c r="D382" s="8"/>
    </row>
    <row r="383" spans="1:4">
      <c r="A383" s="9"/>
      <c r="D383" s="8"/>
    </row>
    <row r="384" spans="1:4">
      <c r="A384" s="5"/>
      <c r="B384" s="8"/>
      <c r="C384" s="10"/>
      <c r="D384" s="8"/>
    </row>
    <row r="385" spans="1:4">
      <c r="A385" s="9"/>
      <c r="D385" s="8"/>
    </row>
    <row r="386" spans="1:4">
      <c r="A386" s="9"/>
      <c r="D386" s="8"/>
    </row>
    <row r="387" spans="1:4">
      <c r="A387" s="5"/>
      <c r="B387" s="8"/>
      <c r="C387" s="10"/>
      <c r="D387" s="8"/>
    </row>
    <row r="388" spans="1:4">
      <c r="A388" s="9"/>
      <c r="D388" s="8"/>
    </row>
    <row r="389" spans="1:4">
      <c r="A389" s="9"/>
      <c r="D389" s="8"/>
    </row>
    <row r="390" spans="1:4">
      <c r="A390" s="5"/>
      <c r="B390" s="8"/>
      <c r="C390" s="10"/>
      <c r="D390" s="8"/>
    </row>
    <row r="391" spans="1:4">
      <c r="A391" s="9"/>
      <c r="D391" s="8"/>
    </row>
    <row r="392" spans="1:4">
      <c r="A392" s="9"/>
      <c r="D392" s="8"/>
    </row>
    <row r="393" spans="1:4">
      <c r="A393" s="5"/>
      <c r="B393" s="8"/>
      <c r="C393" s="10"/>
      <c r="D393" s="8"/>
    </row>
    <row r="394" spans="1:4">
      <c r="A394" s="9"/>
      <c r="D394" s="8"/>
    </row>
    <row r="395" spans="1:4">
      <c r="A395" s="9"/>
      <c r="D395" s="8"/>
    </row>
    <row r="396" spans="1:4">
      <c r="A396" s="5"/>
      <c r="B396" s="8"/>
      <c r="C396" s="10"/>
      <c r="D396" s="8"/>
    </row>
    <row r="397" spans="1:4">
      <c r="A397" s="9"/>
      <c r="D397" s="8"/>
    </row>
    <row r="398" spans="1:4">
      <c r="A398" s="9"/>
      <c r="D398" s="8"/>
    </row>
    <row r="399" spans="1:4">
      <c r="A399" s="5"/>
      <c r="B399" s="8"/>
      <c r="C399" s="10"/>
      <c r="D399" s="8"/>
    </row>
    <row r="400" spans="1:4">
      <c r="A400" s="9"/>
      <c r="D400" s="8"/>
    </row>
    <row r="401" spans="1:4">
      <c r="A401" s="9"/>
      <c r="D401" s="8"/>
    </row>
    <row r="402" spans="1:4">
      <c r="A402" s="5"/>
      <c r="B402" s="8"/>
      <c r="C402" s="10"/>
      <c r="D402" s="8"/>
    </row>
    <row r="403" spans="1:4">
      <c r="A403" s="9"/>
      <c r="D403" s="8"/>
    </row>
    <row r="404" spans="1:4">
      <c r="A404" s="9"/>
      <c r="D404" s="8"/>
    </row>
    <row r="405" spans="1:4">
      <c r="A405" s="5"/>
      <c r="B405" s="8"/>
      <c r="C405" s="10"/>
      <c r="D405" s="8"/>
    </row>
    <row r="406" spans="1:4">
      <c r="A406" s="9"/>
      <c r="D406" s="8"/>
    </row>
    <row r="407" spans="1:4">
      <c r="A407" s="9"/>
      <c r="D407" s="8"/>
    </row>
    <row r="408" spans="1:4">
      <c r="A408" s="5"/>
      <c r="B408" s="8"/>
      <c r="C408" s="10"/>
      <c r="D408" s="8"/>
    </row>
    <row r="409" spans="1:4">
      <c r="A409" s="9"/>
      <c r="D409" s="8"/>
    </row>
    <row r="410" spans="1:4">
      <c r="A410" s="9"/>
      <c r="D410" s="8"/>
    </row>
    <row r="411" spans="1:4">
      <c r="A411" s="5"/>
      <c r="B411" s="8"/>
      <c r="C411" s="10"/>
      <c r="D411" s="8"/>
    </row>
    <row r="412" spans="1:4">
      <c r="A412" s="9"/>
      <c r="D412" s="8"/>
    </row>
    <row r="413" spans="1:4">
      <c r="A413" s="9"/>
      <c r="D413" s="8"/>
    </row>
    <row r="414" spans="1:4">
      <c r="A414" s="5"/>
      <c r="B414" s="8"/>
      <c r="C414" s="10"/>
      <c r="D414" s="8"/>
    </row>
    <row r="415" spans="1:4">
      <c r="A415" s="9"/>
      <c r="D415" s="8"/>
    </row>
    <row r="416" spans="1:4">
      <c r="A416" s="9"/>
      <c r="D416" s="8"/>
    </row>
    <row r="417" spans="1:4">
      <c r="A417" s="5"/>
      <c r="B417" s="8"/>
      <c r="C417" s="10"/>
      <c r="D417" s="8"/>
    </row>
    <row r="418" spans="1:4">
      <c r="A418" s="9"/>
      <c r="D418" s="8"/>
    </row>
    <row r="419" spans="1:4">
      <c r="A419" s="9"/>
      <c r="D419" s="8"/>
    </row>
    <row r="420" spans="1:4">
      <c r="A420" s="5"/>
      <c r="B420" s="8"/>
      <c r="C420" s="10"/>
      <c r="D420" s="8"/>
    </row>
    <row r="421" spans="1:4">
      <c r="A421" s="9"/>
      <c r="D421" s="8"/>
    </row>
    <row r="422" spans="1:4">
      <c r="A422" s="9"/>
      <c r="D422" s="8"/>
    </row>
    <row r="423" spans="1:4">
      <c r="A423" s="5"/>
      <c r="B423" s="8"/>
      <c r="C423" s="10"/>
      <c r="D423" s="8"/>
    </row>
    <row r="424" spans="1:4">
      <c r="A424" s="9"/>
      <c r="D424" s="8"/>
    </row>
    <row r="425" spans="1:4">
      <c r="A425" s="9"/>
      <c r="D425" s="8"/>
    </row>
    <row r="426" spans="1:4">
      <c r="A426" s="5"/>
      <c r="B426" s="8"/>
      <c r="C426" s="10"/>
      <c r="D426" s="8"/>
    </row>
    <row r="427" spans="1:4">
      <c r="A427" s="9"/>
      <c r="D427" s="8"/>
    </row>
    <row r="428" spans="1:4">
      <c r="A428" s="9"/>
      <c r="D428" s="8"/>
    </row>
    <row r="429" spans="1:4">
      <c r="A429" s="5"/>
      <c r="B429" s="8"/>
      <c r="C429" s="10"/>
      <c r="D429" s="8"/>
    </row>
    <row r="430" spans="1:4">
      <c r="A430" s="9"/>
      <c r="D430" s="8"/>
    </row>
    <row r="431" spans="1:4">
      <c r="A431" s="9"/>
      <c r="D431" s="8"/>
    </row>
    <row r="432" spans="1:4">
      <c r="A432" s="5"/>
      <c r="B432" s="8"/>
      <c r="C432" s="10"/>
      <c r="D432" s="8"/>
    </row>
    <row r="433" spans="1:4">
      <c r="A433" s="9"/>
      <c r="D433" s="8"/>
    </row>
    <row r="434" spans="1:4">
      <c r="A434" s="9"/>
      <c r="D434" s="8"/>
    </row>
    <row r="435" spans="1:4">
      <c r="A435" s="5"/>
      <c r="B435" s="8"/>
      <c r="C435" s="10"/>
      <c r="D435" s="8"/>
    </row>
    <row r="436" spans="1:4">
      <c r="A436" s="9"/>
      <c r="D436" s="8"/>
    </row>
    <row r="437" spans="1:4">
      <c r="A437" s="9"/>
      <c r="D437" s="8"/>
    </row>
    <row r="438" spans="1:4">
      <c r="A438" s="5"/>
      <c r="B438" s="8"/>
      <c r="C438" s="10"/>
      <c r="D438" s="8"/>
    </row>
    <row r="439" spans="1:4">
      <c r="A439" s="9"/>
      <c r="D439" s="8"/>
    </row>
    <row r="440" spans="1:4">
      <c r="A440" s="9"/>
      <c r="D440" s="8"/>
    </row>
    <row r="441" spans="1:4">
      <c r="A441" s="5"/>
      <c r="B441" s="8"/>
      <c r="C441" s="10"/>
      <c r="D441" s="8"/>
    </row>
    <row r="442" spans="1:4">
      <c r="A442" s="9"/>
      <c r="D442" s="8"/>
    </row>
    <row r="443" spans="1:4">
      <c r="A443" s="9"/>
      <c r="D443" s="8"/>
    </row>
    <row r="444" spans="1:4">
      <c r="A444" s="5"/>
      <c r="B444" s="8"/>
      <c r="C444" s="10"/>
      <c r="D444" s="8"/>
    </row>
    <row r="445" spans="1:4">
      <c r="A445" s="9"/>
      <c r="D445" s="8"/>
    </row>
    <row r="446" spans="1:4">
      <c r="A446" s="9"/>
      <c r="D446" s="8"/>
    </row>
    <row r="447" spans="1:4">
      <c r="A447" s="5"/>
      <c r="B447" s="8"/>
      <c r="C447" s="10"/>
      <c r="D447" s="8"/>
    </row>
    <row r="448" spans="1:4">
      <c r="A448" s="9"/>
      <c r="D448" s="8"/>
    </row>
    <row r="449" spans="1:4">
      <c r="A449" s="9"/>
      <c r="D449" s="8"/>
    </row>
    <row r="450" spans="1:4">
      <c r="A450" s="5"/>
      <c r="B450" s="8"/>
      <c r="C450" s="10"/>
      <c r="D450" s="8"/>
    </row>
    <row r="451" spans="1:4">
      <c r="A451" s="9"/>
      <c r="D451" s="8"/>
    </row>
    <row r="452" spans="1:4">
      <c r="A452" s="9"/>
      <c r="D452" s="8"/>
    </row>
    <row r="453" spans="1:4">
      <c r="A453" s="5"/>
      <c r="B453" s="8"/>
      <c r="C453" s="10"/>
      <c r="D453" s="8"/>
    </row>
    <row r="454" spans="1:4">
      <c r="A454" s="9"/>
      <c r="D454" s="8"/>
    </row>
    <row r="455" spans="1:4">
      <c r="A455" s="9"/>
      <c r="D455" s="8"/>
    </row>
    <row r="456" spans="1:4">
      <c r="A456" s="5"/>
      <c r="B456" s="8"/>
      <c r="C456" s="10"/>
      <c r="D456" s="8"/>
    </row>
    <row r="457" spans="1:4">
      <c r="A457" s="9"/>
      <c r="D457" s="8"/>
    </row>
    <row r="458" spans="1:4">
      <c r="A458" s="9"/>
      <c r="D458" s="8"/>
    </row>
    <row r="459" spans="1:4">
      <c r="A459" s="5"/>
      <c r="B459" s="8"/>
      <c r="C459" s="10"/>
      <c r="D459" s="8"/>
    </row>
    <row r="460" spans="1:4">
      <c r="A460" s="9"/>
      <c r="D460" s="8"/>
    </row>
    <row r="461" spans="1:4">
      <c r="A461" s="9"/>
      <c r="D461" s="8"/>
    </row>
    <row r="462" spans="1:4">
      <c r="A462" s="5"/>
      <c r="B462" s="8"/>
      <c r="C462" s="10"/>
      <c r="D462" s="8"/>
    </row>
    <row r="463" spans="1:4">
      <c r="A463" s="9"/>
      <c r="D463" s="8"/>
    </row>
    <row r="464" spans="1:4">
      <c r="A464" s="9"/>
      <c r="D464" s="8"/>
    </row>
    <row r="465" spans="1:4">
      <c r="A465" s="5"/>
      <c r="B465" s="8"/>
      <c r="C465" s="10"/>
      <c r="D465" s="8"/>
    </row>
    <row r="466" spans="1:4">
      <c r="A466" s="9"/>
      <c r="D466" s="8"/>
    </row>
    <row r="467" spans="1:4">
      <c r="A467" s="9"/>
      <c r="D467" s="8"/>
    </row>
    <row r="468" spans="1:4">
      <c r="A468" s="5"/>
      <c r="B468" s="8"/>
      <c r="C468" s="10"/>
      <c r="D468" s="8"/>
    </row>
    <row r="469" spans="1:4">
      <c r="A469" s="9"/>
      <c r="D469" s="8"/>
    </row>
    <row r="470" spans="1:4">
      <c r="A470" s="9"/>
      <c r="D470" s="8"/>
    </row>
    <row r="471" spans="1:4">
      <c r="A471" s="5"/>
      <c r="B471" s="8"/>
      <c r="C471" s="10"/>
      <c r="D471" s="8"/>
    </row>
    <row r="472" spans="1:4">
      <c r="A472" s="9"/>
      <c r="D472" s="8"/>
    </row>
    <row r="473" spans="1:4">
      <c r="A473" s="9"/>
      <c r="D473" s="8"/>
    </row>
    <row r="474" spans="1:4">
      <c r="A474" s="5"/>
      <c r="B474" s="8"/>
      <c r="C474" s="10"/>
      <c r="D474" s="8"/>
    </row>
    <row r="475" spans="1:4">
      <c r="A475" s="9"/>
      <c r="D475" s="8"/>
    </row>
    <row r="476" spans="1:4">
      <c r="A476" s="9"/>
      <c r="D476" s="8"/>
    </row>
    <row r="477" spans="1:4">
      <c r="A477" s="5"/>
      <c r="B477" s="8"/>
      <c r="C477" s="10"/>
      <c r="D477" s="8"/>
    </row>
    <row r="478" spans="1:4">
      <c r="A478" s="9"/>
      <c r="D478" s="8"/>
    </row>
    <row r="479" spans="1:4">
      <c r="A479" s="9"/>
      <c r="D479" s="8"/>
    </row>
    <row r="480" spans="1:4">
      <c r="A480" s="5"/>
      <c r="B480" s="8"/>
      <c r="C480" s="10"/>
      <c r="D480" s="8"/>
    </row>
    <row r="481" spans="1:4">
      <c r="A481" s="9"/>
      <c r="D481" s="8"/>
    </row>
    <row r="482" spans="1:4">
      <c r="A482" s="9"/>
      <c r="D482" s="8"/>
    </row>
    <row r="483" spans="1:4">
      <c r="A483" s="5"/>
      <c r="B483" s="8"/>
      <c r="C483" s="10"/>
      <c r="D483" s="8"/>
    </row>
    <row r="484" spans="1:4">
      <c r="A484" s="9"/>
      <c r="D484" s="8"/>
    </row>
    <row r="485" spans="1:4">
      <c r="A485" s="9"/>
      <c r="D485" s="8"/>
    </row>
    <row r="486" spans="1:4">
      <c r="A486" s="5"/>
      <c r="B486" s="8"/>
      <c r="C486" s="10"/>
      <c r="D486" s="8"/>
    </row>
    <row r="487" spans="1:4">
      <c r="A487" s="9"/>
      <c r="D487" s="8"/>
    </row>
    <row r="488" spans="1:4">
      <c r="A488" s="9"/>
      <c r="D488" s="8"/>
    </row>
    <row r="489" spans="1:4">
      <c r="A489" s="5"/>
      <c r="B489" s="8"/>
      <c r="C489" s="10"/>
      <c r="D489" s="8"/>
    </row>
    <row r="490" spans="1:4">
      <c r="A490" s="9"/>
      <c r="D490" s="8"/>
    </row>
    <row r="491" spans="1:4">
      <c r="A491" s="9"/>
      <c r="D491" s="8"/>
    </row>
    <row r="492" spans="1:4">
      <c r="A492" s="5"/>
      <c r="B492" s="8"/>
      <c r="C492" s="10"/>
      <c r="D492" s="8"/>
    </row>
    <row r="493" spans="1:4">
      <c r="A493" s="9"/>
      <c r="D493" s="8"/>
    </row>
    <row r="494" spans="1:4">
      <c r="A494" s="9"/>
      <c r="D494" s="8"/>
    </row>
    <row r="495" spans="1:4">
      <c r="A495" s="5"/>
      <c r="B495" s="8"/>
      <c r="C495" s="10"/>
      <c r="D495" s="8"/>
    </row>
    <row r="496" spans="1:4">
      <c r="A496" s="9"/>
      <c r="D496" s="8"/>
    </row>
    <row r="497" spans="1:4">
      <c r="A497" s="9"/>
      <c r="D497" s="8"/>
    </row>
    <row r="498" spans="1:4">
      <c r="A498" s="5"/>
      <c r="B498" s="8"/>
      <c r="C498" s="10"/>
      <c r="D498" s="8"/>
    </row>
    <row r="499" spans="1:4">
      <c r="A499" s="9"/>
      <c r="D499" s="8"/>
    </row>
    <row r="500" spans="1:4">
      <c r="A500" s="9"/>
      <c r="D500" s="8"/>
    </row>
    <row r="501" spans="1:4">
      <c r="A501" s="5"/>
      <c r="B501" s="8"/>
      <c r="C501" s="10"/>
      <c r="D501" s="8"/>
    </row>
    <row r="502" spans="1:4">
      <c r="A502" s="9"/>
      <c r="D502" s="8"/>
    </row>
    <row r="503" spans="1:4">
      <c r="A503" s="9"/>
      <c r="D503" s="8"/>
    </row>
    <row r="504" spans="1:4">
      <c r="A504" s="5"/>
      <c r="B504" s="8"/>
      <c r="C504" s="10"/>
      <c r="D504" s="8"/>
    </row>
    <row r="505" spans="1:4">
      <c r="A505" s="9"/>
      <c r="D505" s="8"/>
    </row>
    <row r="506" spans="1:4">
      <c r="A506" s="9"/>
      <c r="D506" s="8"/>
    </row>
    <row r="507" spans="1:4">
      <c r="A507" s="5"/>
      <c r="B507" s="8"/>
      <c r="C507" s="10"/>
      <c r="D507" s="8"/>
    </row>
    <row r="508" spans="1:4">
      <c r="A508" s="9"/>
      <c r="D508" s="8"/>
    </row>
    <row r="509" spans="1:4">
      <c r="A509" s="9"/>
      <c r="D509" s="8"/>
    </row>
    <row r="510" spans="1:4">
      <c r="A510" s="5"/>
      <c r="B510" s="8"/>
      <c r="C510" s="10"/>
      <c r="D510" s="8"/>
    </row>
    <row r="511" spans="1:4">
      <c r="A511" s="9"/>
      <c r="D511" s="8"/>
    </row>
    <row r="512" spans="1:4">
      <c r="A512" s="9"/>
      <c r="D512" s="8"/>
    </row>
    <row r="513" spans="1:4">
      <c r="A513" s="5"/>
      <c r="B513" s="8"/>
      <c r="C513" s="10"/>
      <c r="D513" s="8"/>
    </row>
    <row r="514" spans="1:4">
      <c r="A514" s="9"/>
      <c r="D514" s="8"/>
    </row>
    <row r="515" spans="1:4">
      <c r="A515" s="9"/>
      <c r="D515" s="8"/>
    </row>
    <row r="516" spans="1:4">
      <c r="A516" s="5"/>
      <c r="B516" s="8"/>
      <c r="C516" s="10"/>
      <c r="D516" s="8"/>
    </row>
    <row r="517" spans="1:4">
      <c r="A517" s="9"/>
      <c r="D517" s="8"/>
    </row>
    <row r="518" spans="1:4">
      <c r="A518" s="9"/>
      <c r="D518" s="8"/>
    </row>
    <row r="519" spans="1:4">
      <c r="A519" s="5"/>
      <c r="B519" s="8"/>
      <c r="C519" s="10"/>
      <c r="D519" s="8"/>
    </row>
    <row r="520" spans="1:4">
      <c r="A520" s="9"/>
      <c r="D520" s="8"/>
    </row>
    <row r="521" spans="1:4">
      <c r="A521" s="9"/>
      <c r="D521" s="8"/>
    </row>
    <row r="522" spans="1:4">
      <c r="A522" s="5"/>
      <c r="B522" s="8"/>
      <c r="C522" s="10"/>
      <c r="D522" s="8"/>
    </row>
    <row r="523" spans="1:4">
      <c r="A523" s="9"/>
      <c r="D523" s="8"/>
    </row>
    <row r="524" spans="1:4">
      <c r="A524" s="9"/>
      <c r="D524" s="8"/>
    </row>
    <row r="525" spans="1:4">
      <c r="A525" s="5"/>
      <c r="B525" s="8"/>
      <c r="C525" s="10"/>
      <c r="D525" s="8"/>
    </row>
    <row r="526" spans="1:4">
      <c r="A526" s="9"/>
      <c r="D526" s="8"/>
    </row>
    <row r="527" spans="1:4">
      <c r="A527" s="9"/>
      <c r="D527" s="8"/>
    </row>
    <row r="528" spans="1:4">
      <c r="A528" s="5"/>
      <c r="B528" s="8"/>
      <c r="C528" s="10"/>
      <c r="D528" s="8"/>
    </row>
    <row r="529" spans="1:4">
      <c r="A529" s="9"/>
      <c r="D529" s="8"/>
    </row>
    <row r="530" spans="1:4">
      <c r="A530" s="9"/>
      <c r="D530" s="8"/>
    </row>
    <row r="531" spans="1:4">
      <c r="A531" s="5"/>
      <c r="B531" s="8"/>
      <c r="C531" s="10"/>
      <c r="D531" s="8"/>
    </row>
    <row r="532" spans="1:4">
      <c r="A532" s="9"/>
      <c r="D532" s="8"/>
    </row>
    <row r="533" spans="1:4">
      <c r="A533" s="9"/>
      <c r="D533" s="8"/>
    </row>
    <row r="534" spans="1:4">
      <c r="A534" s="5"/>
      <c r="B534" s="8"/>
      <c r="C534" s="10"/>
      <c r="D534" s="8"/>
    </row>
    <row r="535" spans="1:4">
      <c r="A535" s="9"/>
      <c r="D535" s="8"/>
    </row>
    <row r="536" spans="1:4">
      <c r="A536" s="9"/>
      <c r="D536" s="8"/>
    </row>
    <row r="537" spans="1:4">
      <c r="A537" s="5"/>
      <c r="B537" s="8"/>
      <c r="C537" s="10"/>
      <c r="D537" s="8"/>
    </row>
    <row r="538" spans="1:4">
      <c r="A538" s="9"/>
      <c r="D538" s="8"/>
    </row>
    <row r="539" spans="1:4">
      <c r="A539" s="9"/>
      <c r="D539" s="8"/>
    </row>
    <row r="540" spans="1:4">
      <c r="A540" s="5"/>
      <c r="B540" s="8"/>
      <c r="C540" s="10"/>
      <c r="D540" s="8"/>
    </row>
    <row r="541" spans="1:4">
      <c r="A541" s="9"/>
      <c r="D541" s="8"/>
    </row>
    <row r="542" spans="1:4">
      <c r="A542" s="9"/>
      <c r="D542" s="8"/>
    </row>
    <row r="543" spans="1:4">
      <c r="A543" s="5"/>
      <c r="B543" s="8"/>
      <c r="C543" s="10"/>
      <c r="D543" s="8"/>
    </row>
    <row r="544" spans="1:4">
      <c r="A544" s="9"/>
      <c r="D544" s="8"/>
    </row>
    <row r="545" spans="1:4">
      <c r="A545" s="9"/>
      <c r="D545" s="8"/>
    </row>
    <row r="546" spans="1:4">
      <c r="A546" s="5"/>
      <c r="B546" s="8"/>
      <c r="C546" s="10"/>
      <c r="D546" s="8"/>
    </row>
    <row r="547" spans="1:4">
      <c r="A547" s="9"/>
      <c r="D547" s="8"/>
    </row>
    <row r="548" spans="1:4">
      <c r="A548" s="9"/>
      <c r="D548" s="8"/>
    </row>
    <row r="549" spans="1:4">
      <c r="A549" s="5"/>
      <c r="B549" s="8"/>
      <c r="C549" s="10"/>
      <c r="D549" s="8"/>
    </row>
    <row r="550" spans="1:4">
      <c r="A550" s="9"/>
      <c r="D550" s="8"/>
    </row>
    <row r="551" spans="1:4">
      <c r="A551" s="9"/>
      <c r="D551" s="8"/>
    </row>
    <row r="552" spans="1:4">
      <c r="A552" s="5"/>
      <c r="B552" s="8"/>
      <c r="C552" s="10"/>
      <c r="D552" s="8"/>
    </row>
    <row r="553" spans="1:4">
      <c r="A553" s="9"/>
      <c r="D553" s="8"/>
    </row>
    <row r="554" spans="1:4">
      <c r="A554" s="9"/>
      <c r="D554" s="8"/>
    </row>
    <row r="555" spans="1:4">
      <c r="A555" s="5"/>
      <c r="B555" s="8"/>
      <c r="C555" s="10"/>
      <c r="D555" s="8"/>
    </row>
    <row r="556" spans="1:4">
      <c r="A556" s="9"/>
      <c r="D556" s="8"/>
    </row>
    <row r="557" spans="1:4">
      <c r="A557" s="9"/>
      <c r="D557" s="8"/>
    </row>
    <row r="558" spans="1:4">
      <c r="A558" s="5"/>
      <c r="B558" s="8"/>
      <c r="C558" s="10"/>
      <c r="D558" s="8"/>
    </row>
    <row r="559" spans="1:4">
      <c r="A559" s="9"/>
      <c r="D559" s="8"/>
    </row>
    <row r="560" spans="1:4">
      <c r="A560" s="9"/>
      <c r="D560" s="8"/>
    </row>
    <row r="561" spans="1:4">
      <c r="A561" s="5"/>
      <c r="B561" s="8"/>
      <c r="C561" s="10"/>
      <c r="D561" s="8"/>
    </row>
    <row r="562" spans="1:4">
      <c r="A562" s="9"/>
      <c r="D562" s="8"/>
    </row>
    <row r="563" spans="1:4">
      <c r="A563" s="9"/>
      <c r="D563" s="8"/>
    </row>
    <row r="564" spans="1:4">
      <c r="A564" s="5"/>
      <c r="B564" s="8"/>
      <c r="C564" s="10"/>
      <c r="D564" s="8"/>
    </row>
    <row r="565" spans="1:4">
      <c r="A565" s="9"/>
      <c r="D565" s="8"/>
    </row>
    <row r="566" spans="1:4">
      <c r="A566" s="9"/>
      <c r="D566" s="8"/>
    </row>
    <row r="567" spans="1:4">
      <c r="A567" s="5"/>
      <c r="B567" s="8"/>
      <c r="C567" s="10"/>
      <c r="D567" s="8"/>
    </row>
    <row r="568" spans="1:4">
      <c r="A568" s="9"/>
      <c r="D568" s="8"/>
    </row>
    <row r="569" spans="1:4">
      <c r="A569" s="9"/>
      <c r="D569" s="8"/>
    </row>
    <row r="570" spans="1:4">
      <c r="A570" s="5"/>
      <c r="B570" s="8"/>
      <c r="C570" s="10"/>
      <c r="D570" s="8"/>
    </row>
    <row r="571" spans="1:4">
      <c r="A571" s="9"/>
      <c r="D571" s="8"/>
    </row>
    <row r="572" spans="1:4">
      <c r="A572" s="9"/>
      <c r="D572" s="8"/>
    </row>
    <row r="573" spans="1:4">
      <c r="A573" s="5"/>
      <c r="B573" s="8"/>
      <c r="C573" s="10"/>
      <c r="D573" s="8"/>
    </row>
    <row r="574" spans="1:4">
      <c r="A574" s="9"/>
      <c r="D574" s="8"/>
    </row>
    <row r="575" spans="1:4">
      <c r="A575" s="9"/>
      <c r="D575" s="8"/>
    </row>
    <row r="576" spans="1:4">
      <c r="A576" s="5"/>
      <c r="B576" s="8"/>
      <c r="C576" s="10"/>
      <c r="D576" s="8"/>
    </row>
    <row r="577" spans="1:4">
      <c r="A577" s="9"/>
      <c r="D577" s="8"/>
    </row>
    <row r="578" spans="1:4">
      <c r="A578" s="9"/>
      <c r="D578" s="8"/>
    </row>
    <row r="579" spans="1:4">
      <c r="A579" s="5"/>
      <c r="B579" s="8"/>
      <c r="C579" s="10"/>
      <c r="D579" s="8"/>
    </row>
    <row r="580" spans="1:4">
      <c r="A580" s="9"/>
      <c r="D580" s="8"/>
    </row>
    <row r="581" spans="1:4">
      <c r="A581" s="9"/>
      <c r="D581" s="8"/>
    </row>
    <row r="582" spans="1:4">
      <c r="A582" s="5"/>
      <c r="B582" s="8"/>
      <c r="C582" s="10"/>
      <c r="D582" s="8"/>
    </row>
    <row r="583" spans="1:4">
      <c r="A583" s="9"/>
      <c r="D583" s="8"/>
    </row>
    <row r="584" spans="1:4">
      <c r="A584" s="9"/>
      <c r="D584" s="8"/>
    </row>
    <row r="585" spans="1:4">
      <c r="A585" s="5"/>
      <c r="B585" s="8"/>
      <c r="C585" s="10"/>
      <c r="D585" s="8"/>
    </row>
    <row r="586" spans="1:4">
      <c r="A586" s="9"/>
      <c r="D586" s="8"/>
    </row>
    <row r="587" spans="1:4">
      <c r="A587" s="9"/>
      <c r="D587" s="8"/>
    </row>
    <row r="588" spans="1:4">
      <c r="A588" s="5"/>
      <c r="B588" s="8"/>
      <c r="C588" s="10"/>
      <c r="D588" s="8"/>
    </row>
    <row r="589" spans="1:4">
      <c r="A589" s="9"/>
      <c r="D589" s="8"/>
    </row>
    <row r="590" spans="1:4">
      <c r="A590" s="9"/>
      <c r="D590" s="8"/>
    </row>
    <row r="591" spans="1:4">
      <c r="A591" s="5"/>
      <c r="B591" s="8"/>
      <c r="C591" s="10"/>
      <c r="D591" s="8"/>
    </row>
    <row r="592" spans="1:4">
      <c r="A592" s="9"/>
      <c r="D592" s="8"/>
    </row>
    <row r="593" spans="1:4">
      <c r="A593" s="9"/>
      <c r="D593" s="8"/>
    </row>
    <row r="594" spans="1:4">
      <c r="A594" s="5"/>
      <c r="B594" s="8"/>
      <c r="C594" s="10"/>
      <c r="D594" s="8"/>
    </row>
    <row r="595" spans="1:4">
      <c r="A595" s="9"/>
      <c r="D595" s="8"/>
    </row>
    <row r="596" spans="1:4">
      <c r="A596" s="9"/>
      <c r="D596" s="8"/>
    </row>
    <row r="597" spans="1:4">
      <c r="A597" s="5"/>
      <c r="B597" s="8"/>
      <c r="C597" s="10"/>
      <c r="D597" s="8"/>
    </row>
    <row r="598" spans="1:4">
      <c r="A598" s="9"/>
      <c r="D598" s="8"/>
    </row>
    <row r="599" spans="1:4">
      <c r="A599" s="9"/>
      <c r="D599" s="8"/>
    </row>
    <row r="600" spans="1:4">
      <c r="A600" s="5"/>
      <c r="B600" s="8"/>
      <c r="C600" s="10"/>
      <c r="D600" s="8"/>
    </row>
    <row r="601" spans="1:4">
      <c r="A601" s="9"/>
      <c r="D601" s="8"/>
    </row>
    <row r="602" spans="1:4">
      <c r="A602" s="9"/>
      <c r="D602" s="8"/>
    </row>
    <row r="603" spans="1:4">
      <c r="A603" s="5"/>
      <c r="B603" s="8"/>
      <c r="C603" s="10"/>
      <c r="D603" s="8"/>
    </row>
    <row r="604" spans="1:4">
      <c r="A604" s="9"/>
      <c r="D604" s="8"/>
    </row>
    <row r="605" spans="1:4">
      <c r="A605" s="9"/>
      <c r="D605" s="8"/>
    </row>
    <row r="606" spans="1:4">
      <c r="A606" s="5"/>
      <c r="B606" s="8"/>
      <c r="C606" s="10"/>
      <c r="D606" s="8"/>
    </row>
    <row r="607" spans="1:4">
      <c r="A607" s="9"/>
      <c r="D607" s="8"/>
    </row>
    <row r="608" spans="1:4">
      <c r="A608" s="9"/>
      <c r="D608" s="8"/>
    </row>
    <row r="609" spans="1:4">
      <c r="A609" s="5"/>
      <c r="B609" s="8"/>
      <c r="C609" s="10"/>
      <c r="D609" s="8"/>
    </row>
    <row r="610" spans="1:4">
      <c r="A610" s="9"/>
      <c r="D610" s="8"/>
    </row>
    <row r="611" spans="1:4">
      <c r="A611" s="9"/>
      <c r="D611" s="8"/>
    </row>
    <row r="612" spans="1:4">
      <c r="A612" s="5"/>
      <c r="B612" s="8"/>
      <c r="C612" s="10"/>
      <c r="D612" s="8"/>
    </row>
    <row r="613" spans="1:4">
      <c r="A613" s="9"/>
      <c r="D613" s="8"/>
    </row>
    <row r="614" spans="1:4">
      <c r="A614" s="9"/>
      <c r="D614" s="8"/>
    </row>
    <row r="615" spans="1:4">
      <c r="A615" s="5"/>
      <c r="B615" s="8"/>
      <c r="C615" s="10"/>
      <c r="D615" s="8"/>
    </row>
    <row r="616" spans="1:4">
      <c r="A616" s="9"/>
      <c r="D616" s="8"/>
    </row>
    <row r="617" spans="1:4">
      <c r="A617" s="9"/>
      <c r="D617" s="8"/>
    </row>
    <row r="618" spans="1:4">
      <c r="A618" s="5"/>
      <c r="B618" s="8"/>
      <c r="C618" s="10"/>
      <c r="D618" s="8"/>
    </row>
    <row r="619" spans="1:4">
      <c r="A619" s="9"/>
      <c r="D619" s="8"/>
    </row>
    <row r="620" spans="1:4">
      <c r="A620" s="9"/>
      <c r="D620" s="8"/>
    </row>
    <row r="621" spans="1:4">
      <c r="A621" s="5"/>
      <c r="B621" s="8"/>
      <c r="C621" s="10"/>
      <c r="D621" s="8"/>
    </row>
    <row r="622" spans="1:4">
      <c r="A622" s="9"/>
      <c r="D622" s="8"/>
    </row>
    <row r="623" spans="1:4">
      <c r="A623" s="9"/>
      <c r="D623" s="8"/>
    </row>
    <row r="624" spans="1:4">
      <c r="A624" s="5"/>
      <c r="B624" s="8"/>
      <c r="C624" s="10"/>
      <c r="D624" s="8"/>
    </row>
    <row r="625" spans="1:4">
      <c r="A625" s="9"/>
      <c r="D625" s="8"/>
    </row>
    <row r="626" spans="1:4">
      <c r="A626" s="9"/>
      <c r="D626" s="8"/>
    </row>
    <row r="627" spans="1:4">
      <c r="A627" s="5"/>
      <c r="B627" s="8"/>
      <c r="C627" s="10"/>
      <c r="D627" s="8"/>
    </row>
    <row r="628" spans="1:4">
      <c r="A628" s="9"/>
      <c r="D628" s="8"/>
    </row>
    <row r="629" spans="1:4">
      <c r="A629" s="9"/>
      <c r="D629" s="8"/>
    </row>
    <row r="630" spans="1:4">
      <c r="A630" s="5"/>
      <c r="B630" s="8"/>
      <c r="C630" s="10"/>
      <c r="D630" s="8"/>
    </row>
    <row r="631" spans="1:4">
      <c r="A631" s="9"/>
      <c r="D631" s="8"/>
    </row>
    <row r="632" spans="1:4">
      <c r="A632" s="9"/>
      <c r="D632" s="8"/>
    </row>
    <row r="633" spans="1:4">
      <c r="A633" s="5"/>
      <c r="B633" s="8"/>
      <c r="C633" s="10"/>
      <c r="D633" s="8"/>
    </row>
    <row r="634" spans="1:4">
      <c r="A634" s="9"/>
      <c r="D634" s="8"/>
    </row>
    <row r="635" spans="1:4">
      <c r="A635" s="9"/>
      <c r="D635" s="8"/>
    </row>
    <row r="636" spans="1:4">
      <c r="A636" s="5"/>
      <c r="B636" s="8"/>
      <c r="C636" s="10"/>
      <c r="D636" s="8"/>
    </row>
    <row r="637" spans="1:4">
      <c r="A637" s="9"/>
      <c r="D637" s="8"/>
    </row>
    <row r="638" spans="1:4">
      <c r="A638" s="9"/>
      <c r="D638" s="8"/>
    </row>
    <row r="639" spans="1:4">
      <c r="A639" s="5"/>
      <c r="B639" s="8"/>
      <c r="C639" s="10"/>
      <c r="D639" s="8"/>
    </row>
    <row r="640" spans="1:4">
      <c r="A640" s="9"/>
      <c r="D640" s="8"/>
    </row>
    <row r="641" spans="1:4">
      <c r="A641" s="9"/>
      <c r="D641" s="8"/>
    </row>
    <row r="642" spans="1:4">
      <c r="A642" s="5"/>
      <c r="B642" s="8"/>
      <c r="C642" s="10"/>
      <c r="D642" s="8"/>
    </row>
    <row r="643" spans="1:4">
      <c r="A643" s="9"/>
      <c r="D643" s="8"/>
    </row>
    <row r="644" spans="1:4">
      <c r="A644" s="9"/>
      <c r="D644" s="8"/>
    </row>
    <row r="645" spans="1:4">
      <c r="A645" s="5"/>
      <c r="B645" s="8"/>
      <c r="C645" s="10"/>
      <c r="D645" s="8"/>
    </row>
    <row r="646" spans="1:4">
      <c r="A646" s="9"/>
      <c r="D646" s="8"/>
    </row>
    <row r="647" spans="1:4">
      <c r="A647" s="9"/>
      <c r="D647" s="8"/>
    </row>
    <row r="648" spans="1:4">
      <c r="A648" s="5"/>
      <c r="B648" s="8"/>
      <c r="C648" s="10"/>
      <c r="D648" s="8"/>
    </row>
    <row r="649" spans="1:4">
      <c r="A649" s="9"/>
      <c r="D649" s="8"/>
    </row>
    <row r="650" spans="1:4">
      <c r="A650" s="9"/>
      <c r="D650" s="8"/>
    </row>
    <row r="651" spans="1:4">
      <c r="A651" s="5"/>
      <c r="B651" s="8"/>
      <c r="C651" s="10"/>
      <c r="D651" s="8"/>
    </row>
    <row r="652" spans="1:4">
      <c r="A652" s="9"/>
      <c r="D652" s="8"/>
    </row>
    <row r="653" spans="1:4">
      <c r="A653" s="9"/>
      <c r="D653" s="8"/>
    </row>
    <row r="654" spans="1:4">
      <c r="A654" s="5"/>
      <c r="B654" s="8"/>
      <c r="C654" s="10"/>
      <c r="D654" s="8"/>
    </row>
    <row r="655" spans="1:4">
      <c r="A655" s="9"/>
      <c r="D655" s="8"/>
    </row>
    <row r="656" spans="1:4">
      <c r="A656" s="9"/>
      <c r="D656" s="8"/>
    </row>
    <row r="657" spans="1:4">
      <c r="A657" s="5"/>
      <c r="B657" s="8"/>
      <c r="C657" s="10"/>
      <c r="D657" s="8"/>
    </row>
    <row r="658" spans="1:4">
      <c r="A658" s="9"/>
      <c r="D658" s="8"/>
    </row>
    <row r="659" spans="1:4">
      <c r="A659" s="9"/>
      <c r="D659" s="8"/>
    </row>
    <row r="660" spans="1:4">
      <c r="A660" s="5"/>
      <c r="B660" s="8"/>
      <c r="C660" s="10"/>
      <c r="D660" s="8"/>
    </row>
    <row r="661" spans="1:4">
      <c r="A661" s="9"/>
      <c r="D661" s="8"/>
    </row>
    <row r="662" spans="1:4">
      <c r="A662" s="9"/>
      <c r="D662" s="8"/>
    </row>
    <row r="663" spans="1:4">
      <c r="A663" s="5"/>
      <c r="B663" s="8"/>
      <c r="C663" s="10"/>
      <c r="D663" s="8"/>
    </row>
    <row r="664" spans="1:4">
      <c r="A664" s="9"/>
      <c r="D664" s="8"/>
    </row>
    <row r="665" spans="1:4">
      <c r="A665" s="9"/>
      <c r="D665" s="8"/>
    </row>
    <row r="666" spans="1:4">
      <c r="A666" s="5"/>
      <c r="B666" s="8"/>
      <c r="C666" s="10"/>
      <c r="D666" s="8"/>
    </row>
    <row r="667" spans="1:4">
      <c r="A667" s="9"/>
      <c r="D667" s="8"/>
    </row>
    <row r="668" spans="1:4">
      <c r="A668" s="9"/>
      <c r="D668" s="8"/>
    </row>
    <row r="669" spans="1:4">
      <c r="A669" s="5"/>
      <c r="B669" s="8"/>
      <c r="C669" s="10"/>
      <c r="D669" s="8"/>
    </row>
    <row r="670" spans="1:4">
      <c r="A670" s="9"/>
      <c r="D670" s="8"/>
    </row>
    <row r="671" spans="1:4">
      <c r="A671" s="9"/>
      <c r="D671" s="8"/>
    </row>
    <row r="672" spans="1:4">
      <c r="A672" s="5"/>
      <c r="B672" s="8"/>
      <c r="C672" s="10"/>
      <c r="D672" s="8"/>
    </row>
    <row r="673" spans="1:4">
      <c r="A673" s="9"/>
      <c r="D673" s="8"/>
    </row>
    <row r="674" spans="1:4">
      <c r="A674" s="9"/>
      <c r="D674" s="8"/>
    </row>
    <row r="675" spans="1:4">
      <c r="A675" s="5"/>
      <c r="B675" s="8"/>
      <c r="C675" s="10"/>
      <c r="D675" s="8"/>
    </row>
    <row r="676" spans="1:4">
      <c r="A676" s="9"/>
      <c r="D676" s="8"/>
    </row>
    <row r="677" spans="1:4">
      <c r="A677" s="9"/>
      <c r="D677" s="8"/>
    </row>
    <row r="678" spans="1:4">
      <c r="A678" s="5"/>
      <c r="B678" s="8"/>
      <c r="C678" s="10"/>
      <c r="D678" s="8"/>
    </row>
    <row r="679" spans="1:4">
      <c r="A679" s="9"/>
      <c r="D679" s="8"/>
    </row>
    <row r="680" spans="1:4">
      <c r="A680" s="9"/>
      <c r="D680" s="8"/>
    </row>
    <row r="681" spans="1:4">
      <c r="A681" s="5"/>
      <c r="B681" s="8"/>
      <c r="C681" s="10"/>
      <c r="D681" s="8"/>
    </row>
    <row r="682" spans="1:4">
      <c r="A682" s="9"/>
      <c r="D682" s="8"/>
    </row>
    <row r="683" spans="1:4">
      <c r="A683" s="9"/>
      <c r="D683" s="8"/>
    </row>
    <row r="684" spans="1:4">
      <c r="A684" s="5"/>
      <c r="B684" s="8"/>
      <c r="C684" s="10"/>
      <c r="D684" s="8"/>
    </row>
    <row r="685" spans="1:4">
      <c r="A685" s="9"/>
      <c r="D685" s="8"/>
    </row>
    <row r="686" spans="1:4">
      <c r="A686" s="9"/>
      <c r="D686" s="8"/>
    </row>
    <row r="687" spans="1:4">
      <c r="A687" s="5"/>
      <c r="B687" s="8"/>
      <c r="C687" s="10"/>
      <c r="D687" s="8"/>
    </row>
    <row r="688" spans="1:4">
      <c r="A688" s="9"/>
      <c r="D688" s="8"/>
    </row>
    <row r="689" spans="1:4">
      <c r="A689" s="9"/>
      <c r="D689" s="8"/>
    </row>
    <row r="690" spans="1:4">
      <c r="A690" s="5"/>
      <c r="B690" s="8"/>
      <c r="C690" s="10"/>
      <c r="D690" s="8"/>
    </row>
    <row r="691" spans="1:4">
      <c r="A691" s="9"/>
      <c r="D691" s="8"/>
    </row>
    <row r="692" spans="1:4">
      <c r="A692" s="9"/>
      <c r="D692" s="8"/>
    </row>
    <row r="693" spans="1:4">
      <c r="A693" s="5"/>
      <c r="B693" s="8"/>
      <c r="C693" s="10"/>
      <c r="D693" s="8"/>
    </row>
    <row r="694" spans="1:4">
      <c r="A694" s="9"/>
      <c r="D694" s="8"/>
    </row>
    <row r="695" spans="1:4">
      <c r="A695" s="9"/>
      <c r="D695" s="8"/>
    </row>
    <row r="696" spans="1:4">
      <c r="A696" s="5"/>
      <c r="B696" s="8"/>
      <c r="C696" s="10"/>
      <c r="D696" s="8"/>
    </row>
    <row r="697" spans="1:4">
      <c r="A697" s="9"/>
      <c r="D697" s="8"/>
    </row>
    <row r="698" spans="1:4">
      <c r="A698" s="9"/>
      <c r="D698" s="8"/>
    </row>
    <row r="699" spans="1:4">
      <c r="A699" s="5"/>
      <c r="B699" s="8"/>
      <c r="C699" s="10"/>
      <c r="D699" s="8"/>
    </row>
    <row r="700" spans="1:4">
      <c r="A700" s="9"/>
      <c r="D700" s="8"/>
    </row>
    <row r="701" spans="1:4">
      <c r="A701" s="9"/>
      <c r="D701" s="8"/>
    </row>
    <row r="702" spans="1:4">
      <c r="A702" s="5"/>
      <c r="B702" s="8"/>
      <c r="C702" s="10"/>
      <c r="D702" s="8"/>
    </row>
    <row r="703" spans="1:4">
      <c r="A703" s="9"/>
      <c r="D703" s="8"/>
    </row>
    <row r="704" spans="1:4">
      <c r="A704" s="9"/>
      <c r="D704" s="8"/>
    </row>
    <row r="705" spans="1:4">
      <c r="A705" s="5"/>
      <c r="B705" s="8"/>
      <c r="C705" s="10"/>
      <c r="D705" s="8"/>
    </row>
    <row r="706" spans="1:4">
      <c r="A706" s="9"/>
      <c r="D706" s="8"/>
    </row>
    <row r="707" spans="1:4">
      <c r="A707" s="9"/>
      <c r="D707" s="8"/>
    </row>
    <row r="708" spans="1:4">
      <c r="A708" s="5"/>
      <c r="B708" s="8"/>
      <c r="C708" s="10"/>
      <c r="D708" s="8"/>
    </row>
    <row r="709" spans="1:4">
      <c r="A709" s="9"/>
      <c r="D709" s="8"/>
    </row>
    <row r="710" spans="1:4">
      <c r="A710" s="9"/>
      <c r="D710" s="8"/>
    </row>
    <row r="711" spans="1:4">
      <c r="A711" s="5"/>
      <c r="B711" s="8"/>
      <c r="C711" s="10"/>
      <c r="D711" s="8"/>
    </row>
    <row r="712" spans="1:4">
      <c r="A712" s="9"/>
      <c r="D712" s="8"/>
    </row>
    <row r="713" spans="1:4">
      <c r="A713" s="9"/>
      <c r="D713" s="8"/>
    </row>
    <row r="714" spans="1:4">
      <c r="A714" s="5"/>
      <c r="B714" s="8"/>
      <c r="C714" s="10"/>
      <c r="D714" s="8"/>
    </row>
    <row r="715" spans="1:4">
      <c r="A715" s="9"/>
      <c r="D715" s="8"/>
    </row>
    <row r="716" spans="1:4">
      <c r="A716" s="9"/>
      <c r="D716" s="8"/>
    </row>
    <row r="717" spans="1:4">
      <c r="A717" s="5"/>
      <c r="B717" s="8"/>
      <c r="C717" s="10"/>
      <c r="D717" s="8"/>
    </row>
    <row r="718" spans="1:4">
      <c r="A718" s="9"/>
      <c r="D718" s="8"/>
    </row>
    <row r="719" spans="1:4">
      <c r="A719" s="9"/>
      <c r="D719" s="8"/>
    </row>
    <row r="720" spans="1:4">
      <c r="A720" s="5"/>
      <c r="B720" s="8"/>
      <c r="C720" s="10"/>
      <c r="D720" s="8"/>
    </row>
    <row r="721" spans="1:4">
      <c r="A721" s="9"/>
      <c r="D721" s="8"/>
    </row>
    <row r="722" spans="1:4">
      <c r="A722" s="9"/>
      <c r="D722" s="8"/>
    </row>
    <row r="723" spans="1:4">
      <c r="A723" s="5"/>
      <c r="B723" s="8"/>
      <c r="C723" s="10"/>
      <c r="D723" s="8"/>
    </row>
    <row r="724" spans="1:4">
      <c r="A724" s="9"/>
      <c r="D724" s="8"/>
    </row>
    <row r="725" spans="1:4">
      <c r="A725" s="9"/>
      <c r="D725" s="8"/>
    </row>
    <row r="726" spans="1:4">
      <c r="C726" s="10"/>
      <c r="D726" s="8"/>
    </row>
    <row r="727" spans="1:4">
      <c r="D727" s="8"/>
    </row>
    <row r="728" spans="1:4">
      <c r="D728" s="8"/>
    </row>
    <row r="729" spans="1:4">
      <c r="C729" s="10"/>
      <c r="D729" s="8"/>
    </row>
    <row r="730" spans="1:4">
      <c r="D730" s="8"/>
    </row>
    <row r="731" spans="1:4">
      <c r="D731" s="8"/>
    </row>
    <row r="732" spans="1:4">
      <c r="C732" s="10"/>
      <c r="D732" s="8"/>
    </row>
    <row r="733" spans="1:4">
      <c r="D733" s="8"/>
    </row>
    <row r="734" spans="1:4">
      <c r="D734" s="8"/>
    </row>
    <row r="735" spans="1:4">
      <c r="C735" s="10"/>
      <c r="D735" s="8"/>
    </row>
    <row r="736" spans="1:4">
      <c r="D736" s="8"/>
    </row>
    <row r="737" spans="3:4">
      <c r="D737" s="8"/>
    </row>
    <row r="738" spans="3:4">
      <c r="C738" s="10"/>
      <c r="D738" s="8"/>
    </row>
    <row r="739" spans="3:4">
      <c r="D739" s="8"/>
    </row>
    <row r="740" spans="3:4">
      <c r="D740" s="8"/>
    </row>
    <row r="741" spans="3:4">
      <c r="C741" s="10"/>
      <c r="D741" s="8"/>
    </row>
    <row r="742" spans="3:4">
      <c r="D742" s="8"/>
    </row>
    <row r="743" spans="3:4">
      <c r="D743" s="8"/>
    </row>
    <row r="744" spans="3:4">
      <c r="C744" s="10"/>
      <c r="D744" s="8"/>
    </row>
    <row r="745" spans="3:4">
      <c r="D745" s="8"/>
    </row>
    <row r="746" spans="3:4">
      <c r="D746" s="8"/>
    </row>
    <row r="747" spans="3:4">
      <c r="C747" s="10"/>
      <c r="D747" s="8"/>
    </row>
    <row r="748" spans="3:4">
      <c r="D748" s="8"/>
    </row>
    <row r="749" spans="3:4">
      <c r="D749" s="8"/>
    </row>
    <row r="750" spans="3:4">
      <c r="C750" s="10"/>
      <c r="D750" s="8"/>
    </row>
    <row r="751" spans="3:4">
      <c r="D751" s="8"/>
    </row>
    <row r="752" spans="3:4">
      <c r="D752" s="8"/>
    </row>
    <row r="753" spans="3:4">
      <c r="C753" s="10"/>
      <c r="D753" s="8"/>
    </row>
    <row r="754" spans="3:4">
      <c r="D754" s="8"/>
    </row>
    <row r="755" spans="3:4">
      <c r="D755" s="8"/>
    </row>
    <row r="756" spans="3:4">
      <c r="C756" s="10"/>
      <c r="D756" s="8"/>
    </row>
    <row r="757" spans="3:4">
      <c r="D757" s="8"/>
    </row>
    <row r="758" spans="3:4">
      <c r="D758" s="8"/>
    </row>
    <row r="759" spans="3:4">
      <c r="C759" s="10"/>
      <c r="D759" s="8"/>
    </row>
    <row r="760" spans="3:4">
      <c r="D760" s="8"/>
    </row>
    <row r="761" spans="3:4">
      <c r="D761" s="8"/>
    </row>
    <row r="762" spans="3:4">
      <c r="C762" s="10"/>
      <c r="D762" s="8"/>
    </row>
    <row r="763" spans="3:4">
      <c r="D763" s="8"/>
    </row>
    <row r="764" spans="3:4">
      <c r="D764" s="8"/>
    </row>
    <row r="765" spans="3:4">
      <c r="C765" s="10"/>
      <c r="D765" s="8"/>
    </row>
    <row r="766" spans="3:4">
      <c r="D766" s="8"/>
    </row>
    <row r="767" spans="3:4">
      <c r="D767" s="8"/>
    </row>
    <row r="768" spans="3:4">
      <c r="C768" s="10"/>
      <c r="D768" s="8"/>
    </row>
    <row r="769" spans="3:4">
      <c r="D769" s="8"/>
    </row>
    <row r="770" spans="3:4">
      <c r="D770" s="8"/>
    </row>
    <row r="771" spans="3:4">
      <c r="C771" s="10"/>
      <c r="D771" s="8"/>
    </row>
    <row r="772" spans="3:4">
      <c r="D772" s="8"/>
    </row>
    <row r="773" spans="3:4">
      <c r="D773" s="8"/>
    </row>
    <row r="774" spans="3:4">
      <c r="C774" s="10"/>
      <c r="D774" s="8"/>
    </row>
    <row r="775" spans="3:4">
      <c r="D775" s="8"/>
    </row>
    <row r="776" spans="3:4">
      <c r="D776" s="8"/>
    </row>
    <row r="777" spans="3:4">
      <c r="C777" s="10"/>
      <c r="D777" s="8"/>
    </row>
    <row r="778" spans="3:4">
      <c r="D778" s="8"/>
    </row>
    <row r="779" spans="3:4">
      <c r="D779" s="8"/>
    </row>
    <row r="780" spans="3:4">
      <c r="C780" s="10"/>
      <c r="D780" s="8"/>
    </row>
    <row r="781" spans="3:4">
      <c r="D781" s="8"/>
    </row>
    <row r="782" spans="3:4">
      <c r="D782" s="8"/>
    </row>
    <row r="783" spans="3:4">
      <c r="C783" s="10"/>
      <c r="D783" s="8"/>
    </row>
    <row r="784" spans="3:4">
      <c r="D784" s="8"/>
    </row>
    <row r="785" spans="3:4">
      <c r="D785" s="8"/>
    </row>
    <row r="786" spans="3:4">
      <c r="C786" s="10"/>
      <c r="D786" s="8"/>
    </row>
    <row r="787" spans="3:4">
      <c r="D787" s="8"/>
    </row>
    <row r="788" spans="3:4">
      <c r="D788" s="8"/>
    </row>
    <row r="789" spans="3:4">
      <c r="C789" s="10"/>
      <c r="D789" s="8"/>
    </row>
    <row r="790" spans="3:4">
      <c r="D790" s="8"/>
    </row>
    <row r="791" spans="3:4">
      <c r="D791" s="8"/>
    </row>
    <row r="792" spans="3:4">
      <c r="C792" s="10"/>
      <c r="D792" s="8"/>
    </row>
    <row r="793" spans="3:4">
      <c r="D793" s="8"/>
    </row>
    <row r="794" spans="3:4">
      <c r="D794" s="8"/>
    </row>
    <row r="795" spans="3:4">
      <c r="C795" s="10"/>
      <c r="D795" s="8"/>
    </row>
    <row r="796" spans="3:4">
      <c r="D796" s="8"/>
    </row>
    <row r="797" spans="3:4">
      <c r="D797" s="8"/>
    </row>
    <row r="798" spans="3:4">
      <c r="C798" s="10"/>
      <c r="D798" s="8"/>
    </row>
    <row r="799" spans="3:4">
      <c r="D799" s="8"/>
    </row>
    <row r="800" spans="3:4">
      <c r="D800" s="8"/>
    </row>
    <row r="801" spans="3:4">
      <c r="C801" s="10"/>
      <c r="D801" s="8"/>
    </row>
    <row r="802" spans="3:4">
      <c r="D802" s="8"/>
    </row>
    <row r="803" spans="3:4">
      <c r="D803" s="8"/>
    </row>
    <row r="804" spans="3:4">
      <c r="C804" s="10"/>
      <c r="D804" s="8"/>
    </row>
    <row r="805" spans="3:4">
      <c r="D805" s="8"/>
    </row>
    <row r="806" spans="3:4">
      <c r="D806" s="8"/>
    </row>
    <row r="807" spans="3:4">
      <c r="C807" s="10"/>
      <c r="D807" s="8"/>
    </row>
    <row r="808" spans="3:4">
      <c r="D808" s="8"/>
    </row>
    <row r="809" spans="3:4">
      <c r="D809" s="8"/>
    </row>
    <row r="810" spans="3:4">
      <c r="C810" s="10"/>
      <c r="D810" s="8"/>
    </row>
    <row r="811" spans="3:4">
      <c r="D811" s="8"/>
    </row>
    <row r="812" spans="3:4">
      <c r="D812" s="8"/>
    </row>
    <row r="813" spans="3:4">
      <c r="C813" s="10"/>
      <c r="D813" s="8"/>
    </row>
    <row r="814" spans="3:4">
      <c r="D814" s="8"/>
    </row>
    <row r="815" spans="3:4">
      <c r="D815" s="8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Pumped Well Info</vt:lpstr>
      <vt:lpstr>Pumped Well Data</vt:lpstr>
      <vt:lpstr>Hydraulic Paramaters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Grunsky</dc:creator>
  <cp:lastModifiedBy>Malakye Abel</cp:lastModifiedBy>
  <dcterms:created xsi:type="dcterms:W3CDTF">2020-10-26T19:08:49Z</dcterms:created>
  <dcterms:modified xsi:type="dcterms:W3CDTF">2025-03-24T12:11:02Z</dcterms:modified>
</cp:coreProperties>
</file>